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UPERCOACH\2019\"/>
    </mc:Choice>
  </mc:AlternateContent>
  <xr:revisionPtr revIDLastSave="0" documentId="13_ncr:1_{C6B95EB9-4806-402B-9DC5-C34550FECDF3}" xr6:coauthVersionLast="40" xr6:coauthVersionMax="40" xr10:uidLastSave="{00000000-0000-0000-0000-000000000000}"/>
  <bookViews>
    <workbookView xWindow="20370" yWindow="-120" windowWidth="29040" windowHeight="15840" xr2:uid="{CCC9D58D-B391-4F67-830C-E8403BF53D50}"/>
  </bookViews>
  <sheets>
    <sheet name="TEAM SC scores" sheetId="6" r:id="rId1"/>
    <sheet name="Individual SC scores" sheetId="5" r:id="rId2"/>
    <sheet name="Rookies-ALL" sheetId="2" r:id="rId3"/>
    <sheet name="Midpricers-ALL" sheetId="3" r:id="rId4"/>
    <sheet name="Premos-ALL" sheetId="4" r:id="rId5"/>
  </sheets>
  <definedNames>
    <definedName name="_xlnm._FilterDatabase" localSheetId="1" hidden="1">'Individual SC scores'!$A$1:$V$865</definedName>
    <definedName name="_xlnm._FilterDatabase" localSheetId="3" hidden="1">'Midpricers-ALL'!$A$7:$R$361</definedName>
    <definedName name="_xlnm._FilterDatabase" localSheetId="4" hidden="1">'Premos-ALL'!$A$7:$R$7</definedName>
    <definedName name="_xlnm._FilterDatabase" localSheetId="2" hidden="1">'Rookies-ALL'!$A$7:$R$93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6" l="1"/>
  <c r="S22" i="6"/>
  <c r="Q22" i="6"/>
  <c r="O22" i="6"/>
  <c r="M22" i="6"/>
  <c r="K22" i="6"/>
  <c r="I22" i="6"/>
  <c r="G22" i="6"/>
  <c r="E22" i="6"/>
  <c r="C22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S14" i="6"/>
  <c r="Q14" i="6"/>
  <c r="O14" i="6"/>
  <c r="M14" i="6"/>
  <c r="K14" i="6"/>
  <c r="I14" i="6"/>
  <c r="G14" i="6"/>
  <c r="E14" i="6"/>
  <c r="U14" i="6" s="1"/>
  <c r="C14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U22" i="6" l="1"/>
  <c r="U20" i="5"/>
  <c r="U95" i="5" l="1"/>
  <c r="T95" i="5" s="1"/>
  <c r="U302" i="5"/>
  <c r="T302" i="5" s="1"/>
  <c r="U90" i="5"/>
  <c r="T90" i="5" s="1"/>
  <c r="U772" i="5"/>
  <c r="T772" i="5" s="1"/>
  <c r="U706" i="5"/>
  <c r="T706" i="5" s="1"/>
  <c r="U613" i="5"/>
  <c r="T613" i="5" s="1"/>
  <c r="U313" i="5"/>
  <c r="T313" i="5" s="1"/>
  <c r="U878" i="5"/>
  <c r="T878" i="5" s="1"/>
  <c r="U344" i="5"/>
  <c r="T344" i="5" s="1"/>
  <c r="U34" i="5"/>
  <c r="T34" i="5" s="1"/>
  <c r="U516" i="5"/>
  <c r="T516" i="5" s="1"/>
  <c r="U436" i="5"/>
  <c r="T436" i="5" s="1"/>
  <c r="U371" i="5"/>
  <c r="T371" i="5" s="1"/>
  <c r="U511" i="5"/>
  <c r="T511" i="5" s="1"/>
  <c r="U336" i="5"/>
  <c r="T336" i="5" s="1"/>
  <c r="U606" i="5"/>
  <c r="T606" i="5" s="1"/>
  <c r="U262" i="5"/>
  <c r="T262" i="5" s="1"/>
  <c r="U728" i="5"/>
  <c r="T728" i="5" s="1"/>
  <c r="U4" i="5"/>
  <c r="T4" i="5" s="1"/>
  <c r="U413" i="5"/>
  <c r="T413" i="5" s="1"/>
  <c r="U240" i="5"/>
  <c r="T240" i="5" s="1"/>
  <c r="U489" i="5"/>
  <c r="T489" i="5" s="1"/>
  <c r="U60" i="5"/>
  <c r="T60" i="5" s="1"/>
  <c r="U879" i="5"/>
  <c r="T879" i="5" s="1"/>
  <c r="U638" i="5"/>
  <c r="T638" i="5" s="1"/>
  <c r="U721" i="5"/>
  <c r="T721" i="5" s="1"/>
  <c r="U632" i="5"/>
  <c r="T632" i="5" s="1"/>
  <c r="U374" i="5"/>
  <c r="T374" i="5" s="1"/>
  <c r="U658" i="5"/>
  <c r="T658" i="5" s="1"/>
  <c r="U498" i="5"/>
  <c r="T498" i="5" s="1"/>
  <c r="U274" i="5"/>
  <c r="T274" i="5" s="1"/>
  <c r="U36" i="5"/>
  <c r="T36" i="5" s="1"/>
  <c r="U758" i="5"/>
  <c r="T758" i="5" s="1"/>
  <c r="U484" i="5"/>
  <c r="T484" i="5" s="1"/>
  <c r="U807" i="5"/>
  <c r="T807" i="5" s="1"/>
  <c r="U405" i="5"/>
  <c r="T405" i="5" s="1"/>
  <c r="U265" i="5"/>
  <c r="T265" i="5" s="1"/>
  <c r="U530" i="5"/>
  <c r="T530" i="5" s="1"/>
  <c r="U12" i="5"/>
  <c r="T12" i="5" s="1"/>
  <c r="U796" i="5"/>
  <c r="T796" i="5" s="1"/>
  <c r="U64" i="5"/>
  <c r="T64" i="5" s="1"/>
  <c r="U880" i="5"/>
  <c r="T880" i="5" s="1"/>
  <c r="U871" i="5"/>
  <c r="T871" i="5" s="1"/>
  <c r="U229" i="5"/>
  <c r="T229" i="5" s="1"/>
  <c r="U204" i="5"/>
  <c r="T204" i="5" s="1"/>
  <c r="U86" i="5"/>
  <c r="T86" i="5" s="1"/>
  <c r="U42" i="5"/>
  <c r="T42" i="5" s="1"/>
  <c r="U363" i="5"/>
  <c r="T363" i="5" s="1"/>
  <c r="U226" i="5"/>
  <c r="T226" i="5" s="1"/>
  <c r="U598" i="5"/>
  <c r="T598" i="5" s="1"/>
  <c r="U253" i="5"/>
  <c r="T253" i="5" s="1"/>
  <c r="U898" i="5"/>
  <c r="T898" i="5" s="1"/>
  <c r="U470" i="5"/>
  <c r="T470" i="5" s="1"/>
  <c r="U10" i="5"/>
  <c r="T10" i="5" s="1"/>
  <c r="U339" i="5"/>
  <c r="T339" i="5" s="1"/>
  <c r="U362" i="5"/>
  <c r="T362" i="5" s="1"/>
  <c r="U685" i="5"/>
  <c r="T685" i="5" s="1"/>
  <c r="U22" i="5"/>
  <c r="T22" i="5" s="1"/>
  <c r="U488" i="5"/>
  <c r="T488" i="5" s="1"/>
  <c r="U652" i="5"/>
  <c r="T652" i="5" s="1"/>
  <c r="U628" i="5"/>
  <c r="T628" i="5" s="1"/>
  <c r="U162" i="5"/>
  <c r="T162" i="5" s="1"/>
  <c r="U74" i="5"/>
  <c r="T74" i="5" s="1"/>
  <c r="U187" i="5"/>
  <c r="T187" i="5" s="1"/>
  <c r="U360" i="5"/>
  <c r="T360" i="5" s="1"/>
  <c r="U822" i="5"/>
  <c r="T822" i="5" s="1"/>
  <c r="U557" i="5"/>
  <c r="T557" i="5" s="1"/>
  <c r="U882" i="5"/>
  <c r="T882" i="5" s="1"/>
  <c r="U408" i="5"/>
  <c r="T408" i="5" s="1"/>
  <c r="U389" i="5"/>
  <c r="T389" i="5" s="1"/>
  <c r="U403" i="5"/>
  <c r="T403" i="5" s="1"/>
  <c r="U312" i="5"/>
  <c r="T312" i="5" s="1"/>
  <c r="U97" i="5"/>
  <c r="T97" i="5" s="1"/>
  <c r="U713" i="5"/>
  <c r="T713" i="5" s="1"/>
  <c r="U124" i="5"/>
  <c r="T124" i="5" s="1"/>
  <c r="U708" i="5"/>
  <c r="T708" i="5" s="1"/>
  <c r="U289" i="5"/>
  <c r="T289" i="5" s="1"/>
  <c r="U294" i="5"/>
  <c r="T294" i="5" s="1"/>
  <c r="U8" i="5"/>
  <c r="T8" i="5" s="1"/>
  <c r="U903" i="5"/>
  <c r="T903" i="5" s="1"/>
  <c r="U478" i="5"/>
  <c r="T478" i="5" s="1"/>
  <c r="U604" i="5"/>
  <c r="T604" i="5" s="1"/>
  <c r="U439" i="5"/>
  <c r="T439" i="5" s="1"/>
  <c r="U513" i="5"/>
  <c r="T513" i="5" s="1"/>
  <c r="U221" i="5"/>
  <c r="T221" i="5" s="1"/>
  <c r="U745" i="5"/>
  <c r="T745" i="5" s="1"/>
  <c r="U693" i="5"/>
  <c r="T693" i="5" s="1"/>
  <c r="U9" i="5"/>
  <c r="T9" i="5" s="1"/>
  <c r="U894" i="5"/>
  <c r="T894" i="5" s="1"/>
  <c r="U527" i="5"/>
  <c r="T527" i="5" s="1"/>
  <c r="U350" i="5"/>
  <c r="T350" i="5" s="1"/>
  <c r="U514" i="5"/>
  <c r="T514" i="5" s="1"/>
  <c r="U300" i="5"/>
  <c r="T300" i="5" s="1"/>
  <c r="U141" i="5"/>
  <c r="T141" i="5" s="1"/>
  <c r="U177" i="5"/>
  <c r="T177" i="5" s="1"/>
  <c r="U50" i="5"/>
  <c r="T50" i="5" s="1"/>
  <c r="U835" i="5"/>
  <c r="T835" i="5" s="1"/>
  <c r="U195" i="5"/>
  <c r="T195" i="5" s="1"/>
  <c r="U651" i="5"/>
  <c r="T651" i="5" s="1"/>
  <c r="U522" i="5"/>
  <c r="T522" i="5" s="1"/>
  <c r="U142" i="5"/>
  <c r="T142" i="5" s="1"/>
  <c r="U785" i="5"/>
  <c r="T785" i="5" s="1"/>
  <c r="U80" i="5"/>
  <c r="T80" i="5" s="1"/>
  <c r="U554" i="5"/>
  <c r="T554" i="5" s="1"/>
  <c r="U7" i="5"/>
  <c r="T7" i="5" s="1"/>
  <c r="U584" i="5"/>
  <c r="T584" i="5" s="1"/>
  <c r="U311" i="5"/>
  <c r="T311" i="5" s="1"/>
  <c r="U308" i="5"/>
  <c r="T308" i="5" s="1"/>
  <c r="U619" i="5"/>
  <c r="T619" i="5" s="1"/>
  <c r="U602" i="5"/>
  <c r="T602" i="5" s="1"/>
  <c r="U889" i="5"/>
  <c r="T889" i="5" s="1"/>
  <c r="U862" i="5"/>
  <c r="T862" i="5" s="1"/>
  <c r="U896" i="5"/>
  <c r="T896" i="5" s="1"/>
  <c r="U802" i="5"/>
  <c r="T802" i="5" s="1"/>
  <c r="U246" i="5"/>
  <c r="T246" i="5" s="1"/>
  <c r="U203" i="5"/>
  <c r="T203" i="5" s="1"/>
  <c r="U387" i="5"/>
  <c r="T387" i="5" s="1"/>
  <c r="U26" i="5"/>
  <c r="T26" i="5" s="1"/>
  <c r="U15" i="5"/>
  <c r="T15" i="5" s="1"/>
  <c r="U176" i="5"/>
  <c r="T176" i="5" s="1"/>
  <c r="U720" i="5"/>
  <c r="T720" i="5" s="1"/>
  <c r="U683" i="5"/>
  <c r="T683" i="5" s="1"/>
  <c r="U116" i="5"/>
  <c r="T116" i="5" s="1"/>
  <c r="U137" i="5"/>
  <c r="T137" i="5" s="1"/>
  <c r="U908" i="5"/>
  <c r="T908" i="5" s="1"/>
  <c r="U795" i="5"/>
  <c r="T795" i="5" s="1"/>
  <c r="U173" i="5"/>
  <c r="T173" i="5" s="1"/>
  <c r="U281" i="5"/>
  <c r="T281" i="5" s="1"/>
  <c r="U594" i="5"/>
  <c r="T594" i="5" s="1"/>
  <c r="U556" i="5"/>
  <c r="T556" i="5" s="1"/>
  <c r="U317" i="5"/>
  <c r="T317" i="5" s="1"/>
  <c r="U35" i="5"/>
  <c r="T35" i="5" s="1"/>
  <c r="U248" i="5"/>
  <c r="T248" i="5" s="1"/>
  <c r="U225" i="5"/>
  <c r="T225" i="5" s="1"/>
  <c r="U803" i="5"/>
  <c r="T803" i="5" s="1"/>
  <c r="U760" i="5"/>
  <c r="T760" i="5" s="1"/>
  <c r="U250" i="5"/>
  <c r="T250" i="5" s="1"/>
  <c r="U136" i="5"/>
  <c r="T136" i="5" s="1"/>
  <c r="U139" i="5"/>
  <c r="T139" i="5" s="1"/>
  <c r="U502" i="5"/>
  <c r="T502" i="5" s="1"/>
  <c r="U62" i="5"/>
  <c r="T62" i="5" s="1"/>
  <c r="U45" i="5"/>
  <c r="T45" i="5" s="1"/>
  <c r="U469" i="5"/>
  <c r="T469" i="5" s="1"/>
  <c r="U104" i="5"/>
  <c r="T104" i="5" s="1"/>
  <c r="U849" i="5"/>
  <c r="T849" i="5" s="1"/>
  <c r="U836" i="5"/>
  <c r="T836" i="5" s="1"/>
  <c r="U607" i="5"/>
  <c r="T607" i="5" s="1"/>
  <c r="U748" i="5"/>
  <c r="T748" i="5" s="1"/>
  <c r="U342" i="5"/>
  <c r="T342" i="5" s="1"/>
  <c r="U431" i="5"/>
  <c r="T431" i="5" s="1"/>
  <c r="U749" i="5"/>
  <c r="T749" i="5" s="1"/>
  <c r="U627" i="5"/>
  <c r="T627" i="5" s="1"/>
  <c r="U464" i="5"/>
  <c r="T464" i="5" s="1"/>
  <c r="U220" i="5"/>
  <c r="T220" i="5" s="1"/>
  <c r="U160" i="5"/>
  <c r="T160" i="5" s="1"/>
  <c r="U691" i="5"/>
  <c r="T691" i="5" s="1"/>
  <c r="U534" i="5"/>
  <c r="T534" i="5"/>
  <c r="U734" i="5"/>
  <c r="T734" i="5" s="1"/>
  <c r="U270" i="5"/>
  <c r="T270" i="5" s="1"/>
  <c r="U383" i="5"/>
  <c r="T383" i="5" s="1"/>
  <c r="U288" i="5"/>
  <c r="T288" i="5" s="1"/>
  <c r="U616" i="5"/>
  <c r="T616" i="5" s="1"/>
  <c r="U39" i="5"/>
  <c r="T39" i="5" s="1"/>
  <c r="U283" i="5"/>
  <c r="T283" i="5" s="1"/>
  <c r="U565" i="5"/>
  <c r="T565" i="5" s="1"/>
  <c r="U131" i="5"/>
  <c r="T131" i="5" s="1"/>
  <c r="U191" i="5"/>
  <c r="T191" i="5" s="1"/>
  <c r="U73" i="5"/>
  <c r="T73" i="5" s="1"/>
  <c r="U818" i="5"/>
  <c r="T818" i="5" s="1"/>
  <c r="U560" i="5"/>
  <c r="T560" i="5" s="1"/>
  <c r="U704" i="5"/>
  <c r="T704" i="5" s="1"/>
  <c r="U686" i="5"/>
  <c r="T686" i="5" s="1"/>
  <c r="U440" i="5"/>
  <c r="T440" i="5" s="1"/>
  <c r="U385" i="5"/>
  <c r="T385" i="5" s="1"/>
  <c r="U369" i="5"/>
  <c r="T369" i="5" s="1"/>
  <c r="U298" i="5"/>
  <c r="T298" i="5" s="1"/>
  <c r="U244" i="5"/>
  <c r="T244" i="5" s="1"/>
  <c r="U216" i="5"/>
  <c r="T216" i="5" s="1"/>
  <c r="U304" i="5"/>
  <c r="T304" i="5" s="1"/>
  <c r="U128" i="5"/>
  <c r="T128" i="5" s="1"/>
  <c r="U739" i="5"/>
  <c r="T739" i="5" s="1"/>
  <c r="U145" i="5"/>
  <c r="T145" i="5" s="1"/>
  <c r="U659" i="5"/>
  <c r="T659" i="5" s="1"/>
  <c r="U41" i="5"/>
  <c r="T41" i="5" s="1"/>
  <c r="U679" i="5"/>
  <c r="T679" i="5" s="1"/>
  <c r="U127" i="5"/>
  <c r="T127" i="5" s="1"/>
  <c r="U595" i="5"/>
  <c r="T595" i="5" s="1"/>
  <c r="U83" i="5"/>
  <c r="T83" i="5" s="1"/>
  <c r="U17" i="5"/>
  <c r="T17" i="5" s="1"/>
  <c r="U644" i="5"/>
  <c r="T644" i="5" s="1"/>
  <c r="U115" i="5"/>
  <c r="T115" i="5" s="1"/>
  <c r="U338" i="5"/>
  <c r="T338" i="5" s="1"/>
  <c r="U154" i="5"/>
  <c r="T154" i="5" s="1"/>
  <c r="U657" i="5"/>
  <c r="T657" i="5" s="1"/>
  <c r="U186" i="5"/>
  <c r="T186" i="5" s="1"/>
  <c r="U445" i="5"/>
  <c r="T445" i="5" s="1"/>
  <c r="U366" i="5"/>
  <c r="T366" i="5" s="1"/>
  <c r="U740" i="5"/>
  <c r="T740" i="5" s="1"/>
  <c r="U277" i="5"/>
  <c r="T277" i="5" s="1"/>
  <c r="U705" i="5"/>
  <c r="T705" i="5" s="1"/>
  <c r="U537" i="5"/>
  <c r="T537" i="5" s="1"/>
  <c r="U545" i="5"/>
  <c r="T545" i="5" s="1"/>
  <c r="U517" i="5"/>
  <c r="T517" i="5" s="1"/>
  <c r="U295" i="5"/>
  <c r="T295" i="5" s="1"/>
  <c r="U833" i="5"/>
  <c r="T833" i="5" s="1"/>
  <c r="U600" i="5"/>
  <c r="T600" i="5" s="1"/>
  <c r="U397" i="5"/>
  <c r="T397" i="5" s="1"/>
  <c r="U78" i="5"/>
  <c r="T78" i="5" s="1"/>
  <c r="U320" i="5"/>
  <c r="T320" i="5" s="1"/>
  <c r="U25" i="5"/>
  <c r="T25" i="5" s="1"/>
  <c r="U551" i="5"/>
  <c r="T551" i="5" s="1"/>
  <c r="U28" i="5"/>
  <c r="T28" i="5" s="1"/>
  <c r="U798" i="5"/>
  <c r="T798" i="5" s="1"/>
  <c r="U814" i="5"/>
  <c r="T814" i="5" s="1"/>
  <c r="U687" i="5"/>
  <c r="T687" i="5" s="1"/>
  <c r="U459" i="5"/>
  <c r="T459" i="5" s="1"/>
  <c r="U256" i="5"/>
  <c r="T256" i="5" s="1"/>
  <c r="U673" i="5"/>
  <c r="T673" i="5" s="1"/>
  <c r="U161" i="5"/>
  <c r="T161" i="5" s="1"/>
  <c r="U120" i="5"/>
  <c r="T120" i="5" s="1"/>
  <c r="U242" i="5"/>
  <c r="T242" i="5" s="1"/>
  <c r="U105" i="5"/>
  <c r="T105" i="5" s="1"/>
  <c r="U576" i="5"/>
  <c r="T576" i="5" s="1"/>
  <c r="U98" i="5"/>
  <c r="T98" i="5"/>
  <c r="U32" i="5"/>
  <c r="T32" i="5" s="1"/>
  <c r="U327" i="5"/>
  <c r="T327" i="5" s="1"/>
  <c r="U324" i="5"/>
  <c r="T324" i="5" s="1"/>
  <c r="U779" i="5"/>
  <c r="T779" i="5" s="1"/>
  <c r="U207" i="5"/>
  <c r="T207" i="5" s="1"/>
  <c r="U84" i="5"/>
  <c r="T84" i="5" s="1"/>
  <c r="U874" i="5"/>
  <c r="T874" i="5" s="1"/>
  <c r="U468" i="5"/>
  <c r="T468" i="5" s="1"/>
  <c r="U531" i="5"/>
  <c r="T531" i="5" s="1"/>
  <c r="U442" i="5"/>
  <c r="T442" i="5" s="1"/>
  <c r="U492" i="5"/>
  <c r="T492" i="5" s="1"/>
  <c r="U450" i="5"/>
  <c r="T450" i="5" s="1"/>
  <c r="U40" i="5"/>
  <c r="T40" i="5" s="1"/>
  <c r="U11" i="5"/>
  <c r="T11" i="5" s="1"/>
  <c r="U347" i="5"/>
  <c r="T347" i="5" s="1"/>
  <c r="U810" i="5"/>
  <c r="T810" i="5" s="1"/>
  <c r="U601" i="5"/>
  <c r="T601" i="5" s="1"/>
  <c r="U355" i="5"/>
  <c r="T355" i="5" s="1"/>
  <c r="U202" i="5"/>
  <c r="T202" i="5" s="1"/>
  <c r="U572" i="5"/>
  <c r="T572" i="5" s="1"/>
  <c r="U752" i="5"/>
  <c r="T752" i="5" s="1"/>
  <c r="U425" i="5"/>
  <c r="T425" i="5" s="1"/>
  <c r="U614" i="5"/>
  <c r="T614" i="5" s="1"/>
  <c r="U677" i="5"/>
  <c r="T677" i="5" s="1"/>
  <c r="U675" i="5"/>
  <c r="T675" i="5" s="1"/>
  <c r="U676" i="5"/>
  <c r="T676" i="5" s="1"/>
  <c r="U122" i="5"/>
  <c r="T122" i="5" s="1"/>
  <c r="U430" i="5"/>
  <c r="T430" i="5" s="1"/>
  <c r="U422" i="5"/>
  <c r="T422" i="5" s="1"/>
  <c r="U696" i="5"/>
  <c r="T696" i="5" s="1"/>
  <c r="U583" i="5"/>
  <c r="T583" i="5" s="1"/>
  <c r="U783" i="5"/>
  <c r="T783" i="5" s="1"/>
  <c r="U454" i="5"/>
  <c r="T454" i="5" s="1"/>
  <c r="U825" i="5"/>
  <c r="T825" i="5" s="1"/>
  <c r="U631" i="5"/>
  <c r="T631" i="5" s="1"/>
  <c r="U730" i="5"/>
  <c r="T730" i="5" s="1"/>
  <c r="U286" i="5"/>
  <c r="T286" i="5" s="1"/>
  <c r="U417" i="5"/>
  <c r="T417" i="5" s="1"/>
  <c r="U852" i="5"/>
  <c r="T852" i="5" s="1"/>
  <c r="U738" i="5"/>
  <c r="T738" i="5" s="1"/>
  <c r="U731" i="5"/>
  <c r="T731" i="5" s="1"/>
  <c r="U227" i="5"/>
  <c r="T227" i="5" s="1"/>
  <c r="U582" i="5"/>
  <c r="T582" i="5" s="1"/>
  <c r="U640" i="5"/>
  <c r="T640" i="5" s="1"/>
  <c r="U620" i="5"/>
  <c r="T620" i="5" s="1"/>
  <c r="U535" i="5"/>
  <c r="T535" i="5" s="1"/>
  <c r="U165" i="5"/>
  <c r="T165" i="5" s="1"/>
  <c r="U767" i="5"/>
  <c r="T767" i="5" s="1"/>
  <c r="U180" i="5"/>
  <c r="T180" i="5" s="1"/>
  <c r="U44" i="5"/>
  <c r="T44" i="5" s="1"/>
  <c r="U695" i="5"/>
  <c r="T695" i="5" s="1"/>
  <c r="U287" i="5"/>
  <c r="T287" i="5"/>
  <c r="U91" i="5"/>
  <c r="T91" i="5" s="1"/>
  <c r="U52" i="5"/>
  <c r="T52" i="5" s="1"/>
  <c r="U840" i="5"/>
  <c r="T840" i="5" s="1"/>
  <c r="U839" i="5"/>
  <c r="T839" i="5" s="1"/>
  <c r="U806" i="5"/>
  <c r="T806" i="5" s="1"/>
  <c r="U670" i="5"/>
  <c r="T670" i="5" s="1"/>
  <c r="U448" i="5"/>
  <c r="T448" i="5" s="1"/>
  <c r="U100" i="5"/>
  <c r="T100" i="5" s="1"/>
  <c r="U92" i="5"/>
  <c r="T92" i="5" s="1"/>
  <c r="U58" i="5"/>
  <c r="T58" i="5" s="1"/>
  <c r="U648" i="5"/>
  <c r="T648" i="5" s="1"/>
  <c r="U532" i="5"/>
  <c r="T532" i="5" s="1"/>
  <c r="U509" i="5"/>
  <c r="T509" i="5" s="1"/>
  <c r="U401" i="5"/>
  <c r="T401" i="5" s="1"/>
  <c r="U860" i="5"/>
  <c r="T860" i="5" s="1"/>
  <c r="U528" i="5"/>
  <c r="T528" i="5" s="1"/>
  <c r="U110" i="5"/>
  <c r="T110" i="5" s="1"/>
  <c r="U393" i="5"/>
  <c r="T393" i="5" s="1"/>
  <c r="U183" i="5"/>
  <c r="T183" i="5" s="1"/>
  <c r="U824" i="5"/>
  <c r="T824" i="5" s="1"/>
  <c r="U586" i="5"/>
  <c r="T586" i="5" s="1"/>
  <c r="U271" i="5"/>
  <c r="T271" i="5" s="1"/>
  <c r="U622" i="5"/>
  <c r="T622" i="5" s="1"/>
  <c r="U574" i="5"/>
  <c r="T574" i="5" s="1"/>
  <c r="U780" i="5"/>
  <c r="T780" i="5" s="1"/>
  <c r="U629" i="5"/>
  <c r="T629" i="5" s="1"/>
  <c r="U481" i="5"/>
  <c r="T481" i="5" s="1"/>
  <c r="U437" i="5"/>
  <c r="T437" i="5" s="1"/>
  <c r="U855" i="5"/>
  <c r="T855" i="5" s="1"/>
  <c r="U886" i="5"/>
  <c r="T886" i="5" s="1"/>
  <c r="U588" i="5"/>
  <c r="T588" i="5" s="1"/>
  <c r="U742" i="5"/>
  <c r="T742" i="5" s="1"/>
  <c r="U518" i="5"/>
  <c r="T518" i="5" s="1"/>
  <c r="U55" i="5"/>
  <c r="T55" i="5" s="1"/>
  <c r="U2" i="5"/>
  <c r="T2" i="5" s="1"/>
  <c r="U487" i="5"/>
  <c r="T487" i="5" s="1"/>
  <c r="U834" i="5"/>
  <c r="T834" i="5" s="1"/>
  <c r="U700" i="5"/>
  <c r="T700" i="5" s="1"/>
  <c r="U596" i="5"/>
  <c r="T596" i="5" s="1"/>
  <c r="U663" i="5"/>
  <c r="T663" i="5" s="1"/>
  <c r="U618" i="5"/>
  <c r="T618" i="5" s="1"/>
  <c r="U769" i="5"/>
  <c r="T769" i="5" s="1"/>
  <c r="U316" i="5"/>
  <c r="T316" i="5" s="1"/>
  <c r="U884" i="5"/>
  <c r="T884" i="5" s="1"/>
  <c r="U883" i="5"/>
  <c r="T883" i="5" s="1"/>
  <c r="U547" i="5"/>
  <c r="T547" i="5" s="1"/>
  <c r="U318" i="5"/>
  <c r="T318" i="5" s="1"/>
  <c r="U605" i="5"/>
  <c r="T605" i="5" s="1"/>
  <c r="U458" i="5"/>
  <c r="T458" i="5" s="1"/>
  <c r="U899" i="5"/>
  <c r="T899" i="5" s="1"/>
  <c r="U799" i="5"/>
  <c r="T799" i="5" s="1"/>
  <c r="U701" i="5"/>
  <c r="T701" i="5" s="1"/>
  <c r="U328" i="5"/>
  <c r="T328" i="5" s="1"/>
  <c r="U523" i="5"/>
  <c r="T523" i="5" s="1"/>
  <c r="U284" i="5"/>
  <c r="T284" i="5" s="1"/>
  <c r="U119" i="5"/>
  <c r="T119" i="5" s="1"/>
  <c r="U193" i="5"/>
  <c r="T193" i="5" s="1"/>
  <c r="U5" i="5"/>
  <c r="T5" i="5" s="1"/>
  <c r="U386" i="5"/>
  <c r="T386" i="5" s="1"/>
  <c r="U155" i="5"/>
  <c r="T155" i="5" s="1"/>
  <c r="U70" i="5"/>
  <c r="T70" i="5" s="1"/>
  <c r="U563" i="5"/>
  <c r="T563" i="5" s="1"/>
  <c r="U381" i="5"/>
  <c r="T381" i="5" s="1"/>
  <c r="U172" i="5"/>
  <c r="T172" i="5" s="1"/>
  <c r="U805" i="5"/>
  <c r="T805" i="5" s="1"/>
  <c r="U646" i="5"/>
  <c r="T646" i="5" s="1"/>
  <c r="U660" i="5"/>
  <c r="T660" i="5" s="1"/>
  <c r="U46" i="5"/>
  <c r="T46" i="5" s="1"/>
  <c r="U625" i="5"/>
  <c r="T625" i="5" s="1"/>
  <c r="U19" i="5"/>
  <c r="T19" i="5" s="1"/>
  <c r="U174" i="5"/>
  <c r="T174" i="5" s="1"/>
  <c r="U410" i="5"/>
  <c r="T410" i="5" s="1"/>
  <c r="U81" i="5"/>
  <c r="T81" i="5" s="1"/>
  <c r="U409" i="5"/>
  <c r="T409" i="5" s="1"/>
  <c r="U354" i="5"/>
  <c r="T354" i="5" s="1"/>
  <c r="U247" i="5"/>
  <c r="T247" i="5" s="1"/>
  <c r="U399" i="5"/>
  <c r="T399" i="5" s="1"/>
  <c r="U828" i="5"/>
  <c r="T828" i="5" s="1"/>
  <c r="U279" i="5"/>
  <c r="T279" i="5" s="1"/>
  <c r="U266" i="5"/>
  <c r="T266" i="5" s="1"/>
  <c r="U451" i="5"/>
  <c r="T451" i="5" s="1"/>
  <c r="U66" i="5"/>
  <c r="T66" i="5" s="1"/>
  <c r="U452" i="5"/>
  <c r="T452" i="5" s="1"/>
  <c r="U61" i="5"/>
  <c r="T61" i="5" s="1"/>
  <c r="U143" i="5"/>
  <c r="T143" i="5" s="1"/>
  <c r="U823" i="5"/>
  <c r="T823" i="5" s="1"/>
  <c r="U380" i="5"/>
  <c r="T380" i="5" s="1"/>
  <c r="U566" i="5"/>
  <c r="T566" i="5" s="1"/>
  <c r="U457" i="5"/>
  <c r="T457" i="5" s="1"/>
  <c r="U786" i="5"/>
  <c r="T786" i="5" s="1"/>
  <c r="U234" i="5"/>
  <c r="T234" i="5" s="1"/>
  <c r="U490" i="5"/>
  <c r="T490" i="5" s="1"/>
  <c r="U322" i="5"/>
  <c r="T322" i="5" s="1"/>
  <c r="U751" i="5"/>
  <c r="T751" i="5" s="1"/>
  <c r="U859" i="5"/>
  <c r="T859" i="5" s="1"/>
  <c r="U817" i="5"/>
  <c r="T817" i="5" s="1"/>
  <c r="U754" i="5"/>
  <c r="T754" i="5" s="1"/>
  <c r="U891" i="5"/>
  <c r="T891" i="5" s="1"/>
  <c r="U838" i="5"/>
  <c r="T838" i="5" s="1"/>
  <c r="U848" i="5"/>
  <c r="T848" i="5" s="1"/>
  <c r="U282" i="5"/>
  <c r="T282" i="5" s="1"/>
  <c r="U237" i="5"/>
  <c r="T237" i="5" s="1"/>
  <c r="U188" i="5"/>
  <c r="T188" i="5" s="1"/>
  <c r="U24" i="5"/>
  <c r="T24" i="5" s="1"/>
  <c r="U472" i="5"/>
  <c r="T472" i="5" s="1"/>
  <c r="U257" i="5"/>
  <c r="T257" i="5" s="1"/>
  <c r="U865" i="5"/>
  <c r="T865" i="5" s="1"/>
  <c r="U778" i="5"/>
  <c r="T778" i="5" s="1"/>
  <c r="U504" i="5"/>
  <c r="T504" i="5" s="1"/>
  <c r="U175" i="5"/>
  <c r="T175" i="5" s="1"/>
  <c r="U842" i="5"/>
  <c r="T842" i="5" s="1"/>
  <c r="U418" i="5"/>
  <c r="T418" i="5" s="1"/>
  <c r="U735" i="5"/>
  <c r="T735" i="5" s="1"/>
  <c r="U519" i="5"/>
  <c r="T519" i="5" s="1"/>
  <c r="U757" i="5"/>
  <c r="T757" i="5"/>
  <c r="U669" i="5"/>
  <c r="T669" i="5" s="1"/>
  <c r="U249" i="5"/>
  <c r="T249" i="5" s="1"/>
  <c r="U56" i="5"/>
  <c r="T56" i="5" s="1"/>
  <c r="U419" i="5"/>
  <c r="T419" i="5" s="1"/>
  <c r="U233" i="5"/>
  <c r="T233" i="5" s="1"/>
  <c r="U736" i="5"/>
  <c r="T736" i="5" s="1"/>
  <c r="U750" i="5"/>
  <c r="T750" i="5" s="1"/>
  <c r="U562" i="5"/>
  <c r="T562" i="5" s="1"/>
  <c r="U171" i="5"/>
  <c r="T171" i="5" s="1"/>
  <c r="U654" i="5"/>
  <c r="T654" i="5" s="1"/>
  <c r="U741" i="5"/>
  <c r="T741" i="5" s="1"/>
  <c r="U111" i="5"/>
  <c r="T111" i="5" s="1"/>
  <c r="U655" i="5"/>
  <c r="T655" i="5" s="1"/>
  <c r="U647" i="5"/>
  <c r="T647" i="5" s="1"/>
  <c r="U314" i="5"/>
  <c r="T314" i="5" s="1"/>
  <c r="U252" i="5"/>
  <c r="T252" i="5" s="1"/>
  <c r="U666" i="5"/>
  <c r="T666" i="5" s="1"/>
  <c r="U67" i="5"/>
  <c r="T67" i="5" s="1"/>
  <c r="U712" i="5"/>
  <c r="T712" i="5" s="1"/>
  <c r="U890" i="5"/>
  <c r="T890" i="5" s="1"/>
  <c r="U716" i="5"/>
  <c r="T716" i="5" s="1"/>
  <c r="U259" i="5"/>
  <c r="T259" i="5" s="1"/>
  <c r="U179" i="5"/>
  <c r="T179" i="5" s="1"/>
  <c r="U719" i="5"/>
  <c r="T719" i="5" s="1"/>
  <c r="U471" i="5"/>
  <c r="T471" i="5" s="1"/>
  <c r="U135" i="5"/>
  <c r="T135" i="5" s="1"/>
  <c r="U525" i="5"/>
  <c r="T525" i="5" s="1"/>
  <c r="U411" i="5"/>
  <c r="T411" i="5" s="1"/>
  <c r="U678" i="5"/>
  <c r="T678" i="5" s="1"/>
  <c r="U76" i="5"/>
  <c r="T76" i="5" s="1"/>
  <c r="U423" i="5"/>
  <c r="T423" i="5" s="1"/>
  <c r="U559" i="5"/>
  <c r="T559" i="5" s="1"/>
  <c r="U421" i="5"/>
  <c r="T421" i="5" s="1"/>
  <c r="U893" i="5"/>
  <c r="T893" i="5" s="1"/>
  <c r="U612" i="5"/>
  <c r="T612" i="5" s="1"/>
  <c r="U449" i="5"/>
  <c r="T449" i="5" s="1"/>
  <c r="U577" i="5"/>
  <c r="T577" i="5" s="1"/>
  <c r="U241" i="5"/>
  <c r="T241" i="5" s="1"/>
  <c r="U166" i="5"/>
  <c r="T166" i="5" s="1"/>
  <c r="U698" i="5"/>
  <c r="T698" i="5" s="1"/>
  <c r="U590" i="5"/>
  <c r="T590" i="5" s="1"/>
  <c r="U570" i="5"/>
  <c r="T570" i="5" s="1"/>
  <c r="U332" i="5"/>
  <c r="T332" i="5" s="1"/>
  <c r="U465" i="5"/>
  <c r="T465" i="5" s="1"/>
  <c r="U243" i="5"/>
  <c r="T243" i="5" s="1"/>
  <c r="U330" i="5"/>
  <c r="T330" i="5" s="1"/>
  <c r="U47" i="5"/>
  <c r="T47" i="5" s="1"/>
  <c r="U624" i="5"/>
  <c r="T624" i="5" s="1"/>
  <c r="U267" i="5"/>
  <c r="T267" i="5" s="1"/>
  <c r="U43" i="5"/>
  <c r="T43" i="5" s="1"/>
  <c r="U6" i="5"/>
  <c r="T6" i="5" s="1"/>
  <c r="U877" i="5"/>
  <c r="T877" i="5" s="1"/>
  <c r="U850" i="5"/>
  <c r="T850" i="5" s="1"/>
  <c r="U794" i="5"/>
  <c r="T794" i="5" s="1"/>
  <c r="U737" i="5"/>
  <c r="T737" i="5" s="1"/>
  <c r="U724" i="5"/>
  <c r="T724" i="5" s="1"/>
  <c r="U479" i="5"/>
  <c r="T479" i="5" s="1"/>
  <c r="U770" i="5"/>
  <c r="T770" i="5" s="1"/>
  <c r="U591" i="5"/>
  <c r="T591" i="5" s="1"/>
  <c r="U774" i="5"/>
  <c r="T774" i="5" s="1"/>
  <c r="U299" i="5"/>
  <c r="T299" i="5" s="1"/>
  <c r="U788" i="5"/>
  <c r="T788" i="5" s="1"/>
  <c r="U542" i="5"/>
  <c r="T542" i="5" s="1"/>
  <c r="U506" i="5"/>
  <c r="T506" i="5" s="1"/>
  <c r="U853" i="5"/>
  <c r="T853" i="5" s="1"/>
  <c r="U815" i="5"/>
  <c r="T815" i="5" s="1"/>
  <c r="U255" i="5"/>
  <c r="T255" i="5" s="1"/>
  <c r="U102" i="5"/>
  <c r="T102" i="5" s="1"/>
  <c r="U784" i="5"/>
  <c r="T784" i="5" s="1"/>
  <c r="U544" i="5"/>
  <c r="T544" i="5" s="1"/>
  <c r="U79" i="5"/>
  <c r="T79" i="5" s="1"/>
  <c r="U474" i="5"/>
  <c r="T474" i="5" s="1"/>
  <c r="U753" i="5"/>
  <c r="T753" i="5" s="1"/>
  <c r="U690" i="5"/>
  <c r="T690" i="5" s="1"/>
  <c r="U911" i="5"/>
  <c r="T911" i="5" s="1"/>
  <c r="U684" i="5"/>
  <c r="T684" i="5" s="1"/>
  <c r="U593" i="5"/>
  <c r="T593" i="5" s="1"/>
  <c r="U306" i="5"/>
  <c r="T306" i="5" s="1"/>
  <c r="U579" i="5"/>
  <c r="T579" i="5" s="1"/>
  <c r="U495" i="5"/>
  <c r="T495" i="5" s="1"/>
  <c r="U163" i="5"/>
  <c r="T163" i="5" s="1"/>
  <c r="U93" i="5"/>
  <c r="T93" i="5" s="1"/>
  <c r="U30" i="5"/>
  <c r="T30" i="5" s="1"/>
  <c r="U414" i="5"/>
  <c r="T414" i="5" s="1"/>
  <c r="U384" i="5"/>
  <c r="T384" i="5" s="1"/>
  <c r="U876" i="5"/>
  <c r="T876" i="5" s="1"/>
  <c r="U210" i="5"/>
  <c r="T210" i="5" s="1"/>
  <c r="U857" i="5"/>
  <c r="T857" i="5" s="1"/>
  <c r="U550" i="5"/>
  <c r="T550" i="5" s="1"/>
  <c r="U703" i="5"/>
  <c r="T703" i="5" s="1"/>
  <c r="U667" i="5"/>
  <c r="T667" i="5" s="1"/>
  <c r="U664" i="5"/>
  <c r="T664" i="5" s="1"/>
  <c r="U682" i="5"/>
  <c r="T682" i="5" s="1"/>
  <c r="U326" i="5"/>
  <c r="T326" i="5" s="1"/>
  <c r="U480" i="5"/>
  <c r="T480" i="5" s="1"/>
  <c r="U341" i="5"/>
  <c r="T341" i="5" s="1"/>
  <c r="U323" i="5"/>
  <c r="T323" i="5" s="1"/>
  <c r="U205" i="5"/>
  <c r="T205" i="5" s="1"/>
  <c r="U114" i="5"/>
  <c r="T114" i="5" s="1"/>
  <c r="U351" i="5"/>
  <c r="T351" i="5" s="1"/>
  <c r="U198" i="5"/>
  <c r="T198" i="5" s="1"/>
  <c r="U51" i="5"/>
  <c r="T51" i="5" s="1"/>
  <c r="U219" i="5"/>
  <c r="T219" i="5" s="1"/>
  <c r="U238" i="5"/>
  <c r="T238" i="5" s="1"/>
  <c r="U230" i="5"/>
  <c r="T230" i="5" s="1"/>
  <c r="U184" i="5"/>
  <c r="T184" i="5" s="1"/>
  <c r="U567" i="5"/>
  <c r="T567" i="5" s="1"/>
  <c r="U260" i="5"/>
  <c r="T260" i="5" s="1"/>
  <c r="U905" i="5"/>
  <c r="T905" i="5" s="1"/>
  <c r="U507" i="5"/>
  <c r="T507" i="5" s="1"/>
  <c r="U729" i="5"/>
  <c r="T729" i="5" s="1"/>
  <c r="U303" i="5"/>
  <c r="T303" i="5" s="1"/>
  <c r="U726" i="5"/>
  <c r="T726" i="5" s="1"/>
  <c r="U157" i="5"/>
  <c r="T157" i="5" s="1"/>
  <c r="U65" i="5"/>
  <c r="T65" i="5" s="1"/>
  <c r="U438" i="5"/>
  <c r="T438" i="5" s="1"/>
  <c r="U400" i="5"/>
  <c r="T400" i="5" s="1"/>
  <c r="U167" i="5"/>
  <c r="T167" i="5" s="1"/>
  <c r="U461" i="5"/>
  <c r="T461" i="5" s="1"/>
  <c r="U331" i="5"/>
  <c r="T331" i="5" s="1"/>
  <c r="U845" i="5"/>
  <c r="T845" i="5" s="1"/>
  <c r="U541" i="5"/>
  <c r="T541" i="5" s="1"/>
  <c r="U709" i="5"/>
  <c r="T709" i="5" s="1"/>
  <c r="U153" i="5"/>
  <c r="T153" i="5" s="1"/>
  <c r="U623" i="5"/>
  <c r="T623" i="5" s="1"/>
  <c r="U170" i="5"/>
  <c r="T170" i="5" s="1"/>
  <c r="U907" i="5"/>
  <c r="T907" i="5" s="1"/>
  <c r="U656" i="5"/>
  <c r="T656" i="5"/>
  <c r="U217" i="5"/>
  <c r="T217" i="5" s="1"/>
  <c r="U493" i="5"/>
  <c r="T493" i="5" s="1"/>
  <c r="U99" i="5"/>
  <c r="T99" i="5" s="1"/>
  <c r="U549" i="5"/>
  <c r="T549" i="5" s="1"/>
  <c r="U412" i="5"/>
  <c r="T412" i="5" s="1"/>
  <c r="U609" i="5"/>
  <c r="T609" i="5" s="1"/>
  <c r="U359" i="5"/>
  <c r="T359" i="5" s="1"/>
  <c r="U854" i="5"/>
  <c r="T854" i="5" s="1"/>
  <c r="U610" i="5"/>
  <c r="T610" i="5" s="1"/>
  <c r="U151" i="5"/>
  <c r="T151" i="5" s="1"/>
  <c r="U406" i="5"/>
  <c r="T406" i="5" s="1"/>
  <c r="U275" i="5"/>
  <c r="T275" i="5" s="1"/>
  <c r="U668" i="5"/>
  <c r="T668" i="5" s="1"/>
  <c r="U680" i="5"/>
  <c r="T680" i="5" s="1"/>
  <c r="U38" i="5"/>
  <c r="T38" i="5" s="1"/>
  <c r="U811" i="5"/>
  <c r="T811" i="5" s="1"/>
  <c r="U432" i="5"/>
  <c r="T432" i="5" s="1"/>
  <c r="U603" i="5"/>
  <c r="T603" i="5" s="1"/>
  <c r="U367" i="5"/>
  <c r="T367" i="5" s="1"/>
  <c r="U103" i="5"/>
  <c r="T103" i="5" s="1"/>
  <c r="U69" i="5"/>
  <c r="T69" i="5" s="1"/>
  <c r="U568" i="5"/>
  <c r="T568" i="5" s="1"/>
  <c r="U319" i="5"/>
  <c r="T319" i="5" s="1"/>
  <c r="U681" i="5"/>
  <c r="T681" i="5" s="1"/>
  <c r="U499" i="5"/>
  <c r="T499" i="5" s="1"/>
  <c r="U378" i="5"/>
  <c r="T378" i="5" s="1"/>
  <c r="U633" i="5"/>
  <c r="T633" i="5" s="1"/>
  <c r="U269" i="5"/>
  <c r="T269" i="5" s="1"/>
  <c r="U694" i="5"/>
  <c r="T694" i="5" s="1"/>
  <c r="U553" i="5"/>
  <c r="T553" i="5" s="1"/>
  <c r="U134" i="5"/>
  <c r="T134" i="5" s="1"/>
  <c r="U108" i="5"/>
  <c r="T108" i="5" s="1"/>
  <c r="U608" i="5"/>
  <c r="T608" i="5" s="1"/>
  <c r="U185" i="5"/>
  <c r="T185" i="5" s="1"/>
  <c r="U548" i="5"/>
  <c r="T548" i="5" s="1"/>
  <c r="U75" i="5"/>
  <c r="T75" i="5" s="1"/>
  <c r="U707" i="5"/>
  <c r="T707" i="5" s="1"/>
  <c r="U310" i="5"/>
  <c r="T310" i="5" s="1"/>
  <c r="U133" i="5"/>
  <c r="T133" i="5" s="1"/>
  <c r="U37" i="5"/>
  <c r="T37" i="5" s="1"/>
  <c r="U872" i="5"/>
  <c r="T872" i="5" s="1"/>
  <c r="U727" i="5"/>
  <c r="T727" i="5" s="1"/>
  <c r="U861" i="5"/>
  <c r="T861" i="5" s="1"/>
  <c r="U239" i="5"/>
  <c r="T239" i="5" s="1"/>
  <c r="U869" i="5"/>
  <c r="T869" i="5" s="1"/>
  <c r="U392" i="5"/>
  <c r="T392" i="5" s="1"/>
  <c r="U196" i="5"/>
  <c r="T196" i="5" s="1"/>
  <c r="U837" i="5"/>
  <c r="T837" i="5" s="1"/>
  <c r="U348" i="5"/>
  <c r="T348" i="5" s="1"/>
  <c r="U813" i="5"/>
  <c r="T813" i="5" s="1"/>
  <c r="U189" i="5"/>
  <c r="T189" i="5" s="1"/>
  <c r="U211" i="5"/>
  <c r="T211" i="5" s="1"/>
  <c r="U88" i="5"/>
  <c r="T88" i="5" s="1"/>
  <c r="U138" i="5"/>
  <c r="T138" i="5" s="1"/>
  <c r="U455" i="5"/>
  <c r="T455" i="5" s="1"/>
  <c r="U585" i="5"/>
  <c r="T585" i="5" s="1"/>
  <c r="U199" i="5"/>
  <c r="T199" i="5" s="1"/>
  <c r="U364" i="5"/>
  <c r="T364" i="5" s="1"/>
  <c r="U147" i="5"/>
  <c r="T147" i="5" s="1"/>
  <c r="U847" i="5"/>
  <c r="T847" i="5" s="1"/>
  <c r="U552" i="5"/>
  <c r="T552" i="5" s="1"/>
  <c r="U587" i="5"/>
  <c r="T587" i="5" s="1"/>
  <c r="U264" i="5"/>
  <c r="T264" i="5" s="1"/>
  <c r="U236" i="5"/>
  <c r="T236" i="5" s="1"/>
  <c r="U819" i="5"/>
  <c r="T819" i="5" s="1"/>
  <c r="U235" i="5"/>
  <c r="T235" i="5" s="1"/>
  <c r="U54" i="5"/>
  <c r="T54" i="5" s="1"/>
  <c r="U346" i="5"/>
  <c r="T346" i="5" s="1"/>
  <c r="U112" i="5"/>
  <c r="T112" i="5" s="1"/>
  <c r="U447" i="5"/>
  <c r="T447" i="5" s="1"/>
  <c r="U197" i="5"/>
  <c r="T197" i="5" s="1"/>
  <c r="U711" i="5"/>
  <c r="T711" i="5" s="1"/>
  <c r="U208" i="5"/>
  <c r="T208" i="5" s="1"/>
  <c r="U372" i="5"/>
  <c r="T372" i="5" s="1"/>
  <c r="U18" i="5"/>
  <c r="T18" i="5" s="1"/>
  <c r="U473" i="5"/>
  <c r="T473" i="5" s="1"/>
  <c r="U497" i="5"/>
  <c r="T497" i="5" s="1"/>
  <c r="U334" i="5"/>
  <c r="T334" i="5" s="1"/>
  <c r="U809" i="5"/>
  <c r="T809" i="5" s="1"/>
  <c r="U635" i="5"/>
  <c r="T635" i="5" s="1"/>
  <c r="U540" i="5"/>
  <c r="T540" i="5" s="1"/>
  <c r="U101" i="5"/>
  <c r="T101" i="5" s="1"/>
  <c r="U415" i="5"/>
  <c r="T415" i="5" s="1"/>
  <c r="U370" i="5"/>
  <c r="T370" i="5" s="1"/>
  <c r="U771" i="5"/>
  <c r="T771" i="5" s="1"/>
  <c r="U543" i="5"/>
  <c r="T543" i="5" s="1"/>
  <c r="U352" i="5"/>
  <c r="T352" i="5" s="1"/>
  <c r="U569" i="5"/>
  <c r="T569" i="5" s="1"/>
  <c r="U335" i="5"/>
  <c r="T335" i="5" s="1"/>
  <c r="U714" i="5"/>
  <c r="T714" i="5" s="1"/>
  <c r="U297" i="5"/>
  <c r="T297" i="5" s="1"/>
  <c r="U615" i="5"/>
  <c r="T615" i="5" s="1"/>
  <c r="U358" i="5"/>
  <c r="T358" i="5" s="1"/>
  <c r="U321" i="5"/>
  <c r="T321" i="5" s="1"/>
  <c r="U870" i="5"/>
  <c r="T870" i="5" s="1"/>
  <c r="U766" i="5"/>
  <c r="T766" i="5" s="1"/>
  <c r="U689" i="5"/>
  <c r="T689" i="5" s="1"/>
  <c r="U674" i="5"/>
  <c r="T674" i="5" s="1"/>
  <c r="U792" i="5"/>
  <c r="T792" i="5" s="1"/>
  <c r="U564" i="5"/>
  <c r="T564" i="5" s="1"/>
  <c r="U182" i="5"/>
  <c r="T182" i="5" s="1"/>
  <c r="U858" i="5"/>
  <c r="T858" i="5" s="1"/>
  <c r="U292" i="5"/>
  <c r="T292" i="5" s="1"/>
  <c r="U305" i="5"/>
  <c r="T305" i="5" s="1"/>
  <c r="U841" i="5"/>
  <c r="T841" i="5" s="1"/>
  <c r="U343" i="5"/>
  <c r="T343" i="5" s="1"/>
  <c r="U533" i="5"/>
  <c r="T533" i="5" s="1"/>
  <c r="U463" i="5"/>
  <c r="T463" i="5" s="1"/>
  <c r="U773" i="5"/>
  <c r="T773" i="5" s="1"/>
  <c r="U476" i="5"/>
  <c r="T476" i="5" s="1"/>
  <c r="U875" i="5"/>
  <c r="T875" i="5" s="1"/>
  <c r="U826" i="5"/>
  <c r="T826" i="5" s="1"/>
  <c r="U755" i="5"/>
  <c r="T755" i="5" s="1"/>
  <c r="U309" i="5"/>
  <c r="T309" i="5" s="1"/>
  <c r="U130" i="5"/>
  <c r="T130" i="5" s="1"/>
  <c r="U746" i="5"/>
  <c r="T746" i="5" s="1"/>
  <c r="U150" i="5"/>
  <c r="T150" i="5" s="1"/>
  <c r="U650" i="5"/>
  <c r="T650" i="5" s="1"/>
  <c r="U642" i="5"/>
  <c r="T642" i="5" s="1"/>
  <c r="U887" i="5"/>
  <c r="T887" i="5" s="1"/>
  <c r="U258" i="5"/>
  <c r="T258" i="5" s="1"/>
  <c r="U561" i="5"/>
  <c r="T561" i="5" s="1"/>
  <c r="U467" i="5"/>
  <c r="T467" i="5" s="1"/>
  <c r="U441" i="5"/>
  <c r="T441" i="5" s="1"/>
  <c r="U329" i="5"/>
  <c r="T329" i="5" s="1"/>
  <c r="U444" i="5"/>
  <c r="T444" i="5" s="1"/>
  <c r="U435" i="5"/>
  <c r="T435" i="5" s="1"/>
  <c r="U800" i="5"/>
  <c r="T800" i="5" s="1"/>
  <c r="U573" i="5"/>
  <c r="T573" i="5" s="1"/>
  <c r="U85" i="5"/>
  <c r="T85" i="5"/>
  <c r="U68" i="5"/>
  <c r="T68" i="5" s="1"/>
  <c r="U396" i="5"/>
  <c r="T396" i="5" s="1"/>
  <c r="U356" i="5"/>
  <c r="T356" i="5" s="1"/>
  <c r="U558" i="5"/>
  <c r="T558" i="5" s="1"/>
  <c r="U144" i="5"/>
  <c r="T144" i="5" s="1"/>
  <c r="U775" i="5"/>
  <c r="T775" i="5" s="1"/>
  <c r="U688" i="5"/>
  <c r="T688" i="5" s="1"/>
  <c r="U831" i="5"/>
  <c r="T831" i="5" s="1"/>
  <c r="U293" i="5"/>
  <c r="T293" i="5" s="1"/>
  <c r="U692" i="5"/>
  <c r="T692" i="5" s="1"/>
  <c r="U201" i="5"/>
  <c r="T201" i="5" s="1"/>
  <c r="U164" i="5"/>
  <c r="T164" i="5" s="1"/>
  <c r="U901" i="5"/>
  <c r="T901" i="5" s="1"/>
  <c r="U475" i="5"/>
  <c r="T475" i="5" s="1"/>
  <c r="U158" i="5"/>
  <c r="T158" i="5" s="1"/>
  <c r="U23" i="5"/>
  <c r="T23" i="5" s="1"/>
  <c r="U3" i="5"/>
  <c r="T3" i="5" s="1"/>
  <c r="U377" i="5"/>
  <c r="T377" i="5" s="1"/>
  <c r="U307" i="5"/>
  <c r="T307" i="5" s="1"/>
  <c r="U718" i="5"/>
  <c r="T718" i="5" s="1"/>
  <c r="U276" i="5"/>
  <c r="T276" i="5" s="1"/>
  <c r="U900" i="5"/>
  <c r="T900" i="5" s="1"/>
  <c r="U357" i="5"/>
  <c r="T357" i="5" s="1"/>
  <c r="U661" i="5"/>
  <c r="T661" i="5" s="1"/>
  <c r="U483" i="5"/>
  <c r="T483" i="5" s="1"/>
  <c r="U263" i="5"/>
  <c r="T263" i="5" s="1"/>
  <c r="U109" i="5"/>
  <c r="T109" i="5" s="1"/>
  <c r="U231" i="5"/>
  <c r="T231" i="5" s="1"/>
  <c r="U768" i="5"/>
  <c r="T768" i="5" s="1"/>
  <c r="U546" i="5"/>
  <c r="T546" i="5" s="1"/>
  <c r="U804" i="5"/>
  <c r="T804" i="5" s="1"/>
  <c r="U456" i="5"/>
  <c r="T456" i="5" s="1"/>
  <c r="U812" i="5"/>
  <c r="T812" i="5" s="1"/>
  <c r="U434" i="5"/>
  <c r="T434" i="5" s="1"/>
  <c r="U571" i="5"/>
  <c r="T571" i="5" s="1"/>
  <c r="U261" i="5"/>
  <c r="T261" i="5" s="1"/>
  <c r="U218" i="5"/>
  <c r="T218" i="5" s="1"/>
  <c r="U368" i="5"/>
  <c r="T368" i="5" s="1"/>
  <c r="U77" i="5"/>
  <c r="T77" i="5" s="1"/>
  <c r="U245" i="5"/>
  <c r="T245" i="5" s="1"/>
  <c r="U123" i="5"/>
  <c r="T123" i="5" s="1"/>
  <c r="U581" i="5"/>
  <c r="T581" i="5" s="1"/>
  <c r="U353" i="5"/>
  <c r="T353" i="5" s="1"/>
  <c r="U744" i="5"/>
  <c r="T744" i="5" s="1"/>
  <c r="U702" i="5"/>
  <c r="T702" i="5" s="1"/>
  <c r="U482" i="5"/>
  <c r="T482" i="5" s="1"/>
  <c r="U94" i="5"/>
  <c r="T94" i="5" s="1"/>
  <c r="U733" i="5"/>
  <c r="T733" i="5" s="1"/>
  <c r="U224" i="5"/>
  <c r="T224" i="5" s="1"/>
  <c r="U214" i="5"/>
  <c r="T214" i="5" s="1"/>
  <c r="U268" i="5"/>
  <c r="T268" i="5" s="1"/>
  <c r="U510" i="5"/>
  <c r="T510" i="5" s="1"/>
  <c r="U106" i="5"/>
  <c r="T106" i="5" s="1"/>
  <c r="U881" i="5"/>
  <c r="T881" i="5" s="1"/>
  <c r="U843" i="5"/>
  <c r="T843" i="5" s="1"/>
  <c r="U725" i="5"/>
  <c r="T725" i="5" s="1"/>
  <c r="U398" i="5"/>
  <c r="T398" i="5" s="1"/>
  <c r="U777" i="5"/>
  <c r="T777" i="5" s="1"/>
  <c r="U149" i="5"/>
  <c r="T149" i="5" s="1"/>
  <c r="U592" i="5"/>
  <c r="T592" i="5" s="1"/>
  <c r="U13" i="5"/>
  <c r="T13" i="5" s="1"/>
  <c r="U665" i="5"/>
  <c r="T665" i="5" s="1"/>
  <c r="U781" i="5"/>
  <c r="T781" i="5" s="1"/>
  <c r="U496" i="5"/>
  <c r="T496" i="5" s="1"/>
  <c r="U194" i="5"/>
  <c r="T194" i="5" s="1"/>
  <c r="U72" i="5"/>
  <c r="T72" i="5" s="1"/>
  <c r="U697" i="5"/>
  <c r="T697" i="5" s="1"/>
  <c r="U407" i="5"/>
  <c r="T407" i="5" s="1"/>
  <c r="U254" i="5"/>
  <c r="T254" i="5" s="1"/>
  <c r="U82" i="5"/>
  <c r="T82" i="5" s="1"/>
  <c r="U909" i="5"/>
  <c r="T909" i="5" s="1"/>
  <c r="U536" i="5"/>
  <c r="T536" i="5" s="1"/>
  <c r="U671" i="5"/>
  <c r="T671" i="5" s="1"/>
  <c r="U404" i="5"/>
  <c r="T404" i="5" s="1"/>
  <c r="U617" i="5"/>
  <c r="T617" i="5" s="1"/>
  <c r="U349" i="5"/>
  <c r="T349" i="5" s="1"/>
  <c r="U821" i="5"/>
  <c r="T821" i="5" s="1"/>
  <c r="U539" i="5"/>
  <c r="T539" i="5" s="1"/>
  <c r="U222" i="5"/>
  <c r="T222" i="5" s="1"/>
  <c r="U866" i="5"/>
  <c r="T866" i="5" s="1"/>
  <c r="U589" i="5"/>
  <c r="T589" i="5" s="1"/>
  <c r="U832" i="5"/>
  <c r="T832" i="5" s="1"/>
  <c r="U382" i="5"/>
  <c r="T382" i="5" s="1"/>
  <c r="U906" i="5"/>
  <c r="T906" i="5" s="1"/>
  <c r="U443" i="5"/>
  <c r="T443" i="5" s="1"/>
  <c r="U649" i="5"/>
  <c r="T649" i="5" s="1"/>
  <c r="U132" i="5"/>
  <c r="T132" i="5" s="1"/>
  <c r="U827" i="5"/>
  <c r="T827" i="5" s="1"/>
  <c r="U793" i="5"/>
  <c r="T793" i="5" s="1"/>
  <c r="U756" i="5"/>
  <c r="T756" i="5" s="1"/>
  <c r="U460" i="5"/>
  <c r="T460" i="5" s="1"/>
  <c r="U888" i="5"/>
  <c r="T888" i="5" s="1"/>
  <c r="U867" i="5"/>
  <c r="T867" i="5" s="1"/>
  <c r="U520" i="5"/>
  <c r="T520" i="5" s="1"/>
  <c r="U388" i="5"/>
  <c r="T388" i="5" s="1"/>
  <c r="U169" i="5"/>
  <c r="T169" i="5" s="1"/>
  <c r="U14" i="5"/>
  <c r="T14" i="5" s="1"/>
  <c r="U501" i="5"/>
  <c r="T501" i="5" s="1"/>
  <c r="U89" i="5"/>
  <c r="T89" i="5" s="1"/>
  <c r="U285" i="5"/>
  <c r="T285" i="5" s="1"/>
  <c r="U278" i="5"/>
  <c r="T278" i="5" s="1"/>
  <c r="U375" i="5"/>
  <c r="T375" i="5" s="1"/>
  <c r="U148" i="5"/>
  <c r="T148" i="5" s="1"/>
  <c r="U121" i="5"/>
  <c r="T121" i="5" s="1"/>
  <c r="U910" i="5"/>
  <c r="T910" i="5" s="1"/>
  <c r="U395" i="5"/>
  <c r="T395" i="5" s="1"/>
  <c r="U273" i="5"/>
  <c r="T273" i="5" s="1"/>
  <c r="U212" i="5"/>
  <c r="T212" i="5" s="1"/>
  <c r="U816" i="5"/>
  <c r="T816" i="5" s="1"/>
  <c r="U597" i="5"/>
  <c r="T597" i="5" s="1"/>
  <c r="U732" i="5"/>
  <c r="T732" i="5" s="1"/>
  <c r="U29" i="5"/>
  <c r="T29" i="5" s="1"/>
  <c r="U192" i="5"/>
  <c r="T192" i="5" s="1"/>
  <c r="U96" i="5"/>
  <c r="T96" i="5" s="1"/>
  <c r="U808" i="5"/>
  <c r="T808" i="5" s="1"/>
  <c r="U797" i="5"/>
  <c r="T797" i="5" s="1"/>
  <c r="U505" i="5"/>
  <c r="T505" i="5" s="1"/>
  <c r="U394" i="5"/>
  <c r="T394" i="5" s="1"/>
  <c r="U637" i="5"/>
  <c r="T637" i="5" s="1"/>
  <c r="U782" i="5"/>
  <c r="T782" i="5" s="1"/>
  <c r="U762" i="5"/>
  <c r="T762" i="5" s="1"/>
  <c r="U789" i="5"/>
  <c r="T789" i="5" s="1"/>
  <c r="U118" i="5"/>
  <c r="T118" i="5" s="1"/>
  <c r="U763" i="5"/>
  <c r="T763" i="5" s="1"/>
  <c r="U897" i="5"/>
  <c r="T897" i="5" s="1"/>
  <c r="U337" i="5"/>
  <c r="T337" i="5" s="1"/>
  <c r="U181" i="5"/>
  <c r="T181" i="5" s="1"/>
  <c r="U555" i="5"/>
  <c r="T555" i="5" s="1"/>
  <c r="U168" i="5"/>
  <c r="T168" i="5" s="1"/>
  <c r="U765" i="5"/>
  <c r="T765" i="5" s="1"/>
  <c r="U717" i="5"/>
  <c r="T717" i="5" s="1"/>
  <c r="U126" i="5"/>
  <c r="T126" i="5" s="1"/>
  <c r="U376" i="5"/>
  <c r="T376" i="5" s="1"/>
  <c r="U53" i="5"/>
  <c r="T53" i="5" s="1"/>
  <c r="U223" i="5"/>
  <c r="T223" i="5" s="1"/>
  <c r="U485" i="5"/>
  <c r="T485" i="5" s="1"/>
  <c r="U787" i="5"/>
  <c r="T787" i="5" s="1"/>
  <c r="U776" i="5"/>
  <c r="T776" i="5" s="1"/>
  <c r="U57" i="5"/>
  <c r="T57" i="5" s="1"/>
  <c r="U710" i="5"/>
  <c r="T710" i="5" s="1"/>
  <c r="U228" i="5"/>
  <c r="T228" i="5" s="1"/>
  <c r="U156" i="5"/>
  <c r="T156" i="5" s="1"/>
  <c r="U743" i="5"/>
  <c r="T743" i="5" s="1"/>
  <c r="U416" i="5"/>
  <c r="T416" i="5" s="1"/>
  <c r="U87" i="5"/>
  <c r="T87" i="5" s="1"/>
  <c r="U48" i="5"/>
  <c r="T48" i="5" s="1"/>
  <c r="U373" i="5"/>
  <c r="T373" i="5" s="1"/>
  <c r="U290" i="5"/>
  <c r="T290" i="5" s="1"/>
  <c r="U232" i="5"/>
  <c r="T232" i="5" s="1"/>
  <c r="U146" i="5"/>
  <c r="T146" i="5" s="1"/>
  <c r="U868" i="5"/>
  <c r="T868" i="5" s="1"/>
  <c r="U200" i="5"/>
  <c r="T200" i="5" s="1"/>
  <c r="U634" i="5"/>
  <c r="T634" i="5" s="1"/>
  <c r="U427" i="5"/>
  <c r="T427" i="5" s="1"/>
  <c r="U529" i="5"/>
  <c r="T529" i="5" s="1"/>
  <c r="U21" i="5"/>
  <c r="T21" i="5" s="1"/>
  <c r="U301" i="5"/>
  <c r="T301" i="5" s="1"/>
  <c r="U402" i="5"/>
  <c r="T402" i="5" s="1"/>
  <c r="U759" i="5"/>
  <c r="T759" i="5" s="1"/>
  <c r="U213" i="5"/>
  <c r="T213" i="5" s="1"/>
  <c r="U16" i="5"/>
  <c r="T16" i="5" s="1"/>
  <c r="U424" i="5"/>
  <c r="T424" i="5" s="1"/>
  <c r="U641" i="5"/>
  <c r="T641" i="5" s="1"/>
  <c r="U466" i="5"/>
  <c r="T466" i="5" s="1"/>
  <c r="U390" i="5"/>
  <c r="T390" i="5" s="1"/>
  <c r="U503" i="5"/>
  <c r="T503" i="5" s="1"/>
  <c r="U159" i="5"/>
  <c r="T159" i="5" s="1"/>
  <c r="U892" i="5"/>
  <c r="T892" i="5" s="1"/>
  <c r="U63" i="5"/>
  <c r="T63" i="5" s="1"/>
  <c r="U315" i="5"/>
  <c r="T315" i="5" s="1"/>
  <c r="U140" i="5"/>
  <c r="T140" i="5" s="1"/>
  <c r="U626" i="5"/>
  <c r="T626" i="5" s="1"/>
  <c r="U325" i="5"/>
  <c r="T325" i="5" s="1"/>
  <c r="U31" i="5"/>
  <c r="T31" i="5" s="1"/>
  <c r="U27" i="5"/>
  <c r="T27" i="5" s="1"/>
  <c r="U426" i="5"/>
  <c r="T426" i="5" s="1"/>
  <c r="U864" i="5"/>
  <c r="T864" i="5" s="1"/>
  <c r="U433" i="5"/>
  <c r="T433" i="5" s="1"/>
  <c r="U829" i="5"/>
  <c r="T829" i="5" s="1"/>
  <c r="U494" i="5"/>
  <c r="T494" i="5" s="1"/>
  <c r="U761" i="5"/>
  <c r="T761" i="5" s="1"/>
  <c r="U790" i="5"/>
  <c r="T790" i="5" s="1"/>
  <c r="U722" i="5"/>
  <c r="T722" i="5" s="1"/>
  <c r="U830" i="5"/>
  <c r="T830" i="5" s="1"/>
  <c r="U662" i="5"/>
  <c r="T662" i="5" s="1"/>
  <c r="U885" i="5"/>
  <c r="T885" i="5" s="1"/>
  <c r="U630" i="5"/>
  <c r="T630" i="5" s="1"/>
  <c r="U107" i="5"/>
  <c r="T107" i="5" s="1"/>
  <c r="U215" i="5"/>
  <c r="T215" i="5" s="1"/>
  <c r="U904" i="5"/>
  <c r="T904" i="5" s="1"/>
  <c r="U902" i="5"/>
  <c r="T902" i="5" s="1"/>
  <c r="U863" i="5"/>
  <c r="T863" i="5" s="1"/>
  <c r="U429" i="5"/>
  <c r="T429" i="5" s="1"/>
  <c r="U420" i="5"/>
  <c r="T420" i="5" s="1"/>
  <c r="U846" i="5"/>
  <c r="T846" i="5" s="1"/>
  <c r="U653" i="5"/>
  <c r="T653" i="5" s="1"/>
  <c r="U621" i="5"/>
  <c r="T621" i="5" s="1"/>
  <c r="U59" i="5"/>
  <c r="T59" i="5" s="1"/>
  <c r="U801" i="5"/>
  <c r="T801" i="5" s="1"/>
  <c r="U129" i="5"/>
  <c r="T129" i="5" s="1"/>
  <c r="U526" i="5"/>
  <c r="T526" i="5" s="1"/>
  <c r="U361" i="5"/>
  <c r="T361" i="5" s="1"/>
  <c r="U599" i="5"/>
  <c r="T599" i="5" s="1"/>
  <c r="U453" i="5"/>
  <c r="T453" i="5" s="1"/>
  <c r="U500" i="5"/>
  <c r="T500" i="5" s="1"/>
  <c r="U71" i="5"/>
  <c r="T71" i="5" s="1"/>
  <c r="U820" i="5"/>
  <c r="T820" i="5" s="1"/>
  <c r="U462" i="5"/>
  <c r="T462" i="5" s="1"/>
  <c r="U699" i="5"/>
  <c r="T699" i="5" s="1"/>
  <c r="U113" i="5"/>
  <c r="T113" i="5" s="1"/>
  <c r="U791" i="5"/>
  <c r="T791" i="5" s="1"/>
  <c r="U365" i="5"/>
  <c r="T365" i="5" s="1"/>
  <c r="U851" i="5"/>
  <c r="T851" i="5" s="1"/>
  <c r="U178" i="5"/>
  <c r="T178" i="5" s="1"/>
  <c r="U895" i="5"/>
  <c r="T895" i="5" s="1"/>
  <c r="U49" i="5"/>
  <c r="T49" i="5" s="1"/>
  <c r="U33" i="5"/>
  <c r="T33" i="5" s="1"/>
  <c r="U578" i="5"/>
  <c r="T578" i="5" s="1"/>
  <c r="U521" i="5"/>
  <c r="T521" i="5" s="1"/>
  <c r="U125" i="5"/>
  <c r="T125" i="5" s="1"/>
  <c r="U428" i="5"/>
  <c r="T428" i="5" s="1"/>
  <c r="U296" i="5"/>
  <c r="T296" i="5" s="1"/>
  <c r="U477" i="5"/>
  <c r="T477" i="5" s="1"/>
  <c r="U391" i="5"/>
  <c r="T391" i="5" s="1"/>
  <c r="U333" i="5"/>
  <c r="T333" i="5" s="1"/>
  <c r="U280" i="5"/>
  <c r="T280" i="5" s="1"/>
  <c r="U672" i="5"/>
  <c r="T672" i="5" s="1"/>
  <c r="U508" i="5"/>
  <c r="T508" i="5" s="1"/>
  <c r="U152" i="5"/>
  <c r="T152" i="5" s="1"/>
  <c r="U512" i="5"/>
  <c r="T512" i="5" s="1"/>
  <c r="U291" i="5"/>
  <c r="T291" i="5" s="1"/>
  <c r="U643" i="5"/>
  <c r="T643" i="5" s="1"/>
  <c r="U272" i="5"/>
  <c r="T272" i="5" s="1"/>
  <c r="U486" i="5"/>
  <c r="T486" i="5" s="1"/>
  <c r="U117" i="5"/>
  <c r="T117" i="5" s="1"/>
  <c r="U856" i="5"/>
  <c r="T856" i="5" s="1"/>
  <c r="U379" i="5"/>
  <c r="T379" i="5" s="1"/>
  <c r="U645" i="5"/>
  <c r="T645" i="5" s="1"/>
  <c r="U639" i="5"/>
  <c r="T639" i="5" s="1"/>
  <c r="U764" i="5"/>
  <c r="T764" i="5" s="1"/>
  <c r="U715" i="5"/>
  <c r="T715" i="5" s="1"/>
  <c r="U873" i="5"/>
  <c r="T873" i="5" s="1"/>
  <c r="U515" i="5"/>
  <c r="T515" i="5" s="1"/>
  <c r="T20" i="5"/>
  <c r="U723" i="5"/>
  <c r="T723" i="5" s="1"/>
  <c r="U446" i="5"/>
  <c r="T446" i="5" s="1"/>
  <c r="U345" i="5"/>
  <c r="T345" i="5" s="1"/>
  <c r="U636" i="5"/>
  <c r="T636" i="5" s="1"/>
  <c r="U190" i="5"/>
  <c r="T190" i="5" s="1"/>
  <c r="U747" i="5"/>
  <c r="T747" i="5" s="1"/>
  <c r="U575" i="5"/>
  <c r="T575" i="5" s="1"/>
  <c r="U844" i="5"/>
  <c r="T844" i="5" s="1"/>
  <c r="U206" i="5"/>
  <c r="T206" i="5" s="1"/>
  <c r="U491" i="5"/>
  <c r="T491" i="5" s="1"/>
  <c r="U209" i="5"/>
  <c r="T209" i="5" s="1"/>
  <c r="U580" i="5"/>
  <c r="T580" i="5" s="1"/>
  <c r="U538" i="5"/>
  <c r="T538" i="5" s="1"/>
  <c r="U611" i="5"/>
  <c r="T611" i="5" s="1"/>
  <c r="U251" i="5"/>
  <c r="T251" i="5" s="1"/>
  <c r="U524" i="5"/>
  <c r="T524" i="5" s="1"/>
  <c r="U340" i="5"/>
  <c r="T340" i="5" s="1"/>
</calcChain>
</file>

<file path=xl/sharedStrings.xml><?xml version="1.0" encoding="utf-8"?>
<sst xmlns="http://schemas.openxmlformats.org/spreadsheetml/2006/main" count="7857" uniqueCount="947">
  <si>
    <t>Pos'n</t>
  </si>
  <si>
    <t>CLUB</t>
  </si>
  <si>
    <t>Player</t>
  </si>
  <si>
    <t>Price</t>
  </si>
  <si>
    <t>Ave. SC</t>
  </si>
  <si>
    <t>Av.TOG%</t>
  </si>
  <si>
    <t>Av.$/PPM</t>
  </si>
  <si>
    <t>Av.PPM</t>
  </si>
  <si>
    <t>CP</t>
  </si>
  <si>
    <t>DE %</t>
  </si>
  <si>
    <t>Kicks</t>
  </si>
  <si>
    <t>HBs</t>
  </si>
  <si>
    <t>Marks</t>
  </si>
  <si>
    <t>Tackles</t>
  </si>
  <si>
    <t>Ave. HO</t>
  </si>
  <si>
    <t>Ave CL</t>
  </si>
  <si>
    <t>Clangers</t>
  </si>
  <si>
    <t>DEF</t>
  </si>
  <si>
    <t>ADE</t>
  </si>
  <si>
    <t>Brodie Smith</t>
  </si>
  <si>
    <t>Jake Kelly</t>
  </si>
  <si>
    <t>Kyle Hartigan</t>
  </si>
  <si>
    <t>Tom Doedee</t>
  </si>
  <si>
    <t>Wayne Milera</t>
  </si>
  <si>
    <t>BRL</t>
  </si>
  <si>
    <t>Alex Witherden</t>
  </si>
  <si>
    <t>Daniel Rich</t>
  </si>
  <si>
    <t>Harris Andrews</t>
  </si>
  <si>
    <t>Ryan Lester</t>
  </si>
  <si>
    <t>CAR</t>
  </si>
  <si>
    <t>Dale Thomas</t>
  </si>
  <si>
    <t>David Cuningham</t>
  </si>
  <si>
    <t>Jacob Weitering</t>
  </si>
  <si>
    <t>Nic Newman</t>
  </si>
  <si>
    <t>COL</t>
  </si>
  <si>
    <t>Levi Greenwood</t>
  </si>
  <si>
    <t>Tom Langdon</t>
  </si>
  <si>
    <t>ESS</t>
  </si>
  <si>
    <t>Aaron Francis</t>
  </si>
  <si>
    <t>Adam Saad</t>
  </si>
  <si>
    <t>Conor McKenna</t>
  </si>
  <si>
    <t>Jordan Ridley</t>
  </si>
  <si>
    <t>Michael Hartley</t>
  </si>
  <si>
    <t>Michael Hurley</t>
  </si>
  <si>
    <t>Patrick Ambrose</t>
  </si>
  <si>
    <t>FRE</t>
  </si>
  <si>
    <t>Alex Pearce</t>
  </si>
  <si>
    <t>Ethan Hughes</t>
  </si>
  <si>
    <t>Luke Ryan</t>
  </si>
  <si>
    <t>GCS</t>
  </si>
  <si>
    <t>Charlie Ballard</t>
  </si>
  <si>
    <t>Pearce Hanley</t>
  </si>
  <si>
    <t>GEE</t>
  </si>
  <si>
    <t>Cameron Guthrie</t>
  </si>
  <si>
    <t>Harry Taylor</t>
  </si>
  <si>
    <t>Jack Henry</t>
  </si>
  <si>
    <t>Mark Blicavs</t>
  </si>
  <si>
    <t>Tom Stewart</t>
  </si>
  <si>
    <t>GWS</t>
  </si>
  <si>
    <t>Adam Kennedy</t>
  </si>
  <si>
    <t>Harry Perryman</t>
  </si>
  <si>
    <t>Heath Shaw</t>
  </si>
  <si>
    <t>Matthew Buntine</t>
  </si>
  <si>
    <t>Phil Davis</t>
  </si>
  <si>
    <t>Sam Taylor</t>
  </si>
  <si>
    <t>Zac Williams</t>
  </si>
  <si>
    <t>HAW</t>
  </si>
  <si>
    <t>Blake Hardwick</t>
  </si>
  <si>
    <t>David Mirra</t>
  </si>
  <si>
    <t>James Frawley</t>
  </si>
  <si>
    <t>MEL</t>
  </si>
  <si>
    <t>Christian Salem</t>
  </si>
  <si>
    <t>Joel Smith</t>
  </si>
  <si>
    <t>Michael Hibberd</t>
  </si>
  <si>
    <t>Neville Jetta</t>
  </si>
  <si>
    <t>Steven May</t>
  </si>
  <si>
    <t>NTH</t>
  </si>
  <si>
    <t>Jamie Macmillan</t>
  </si>
  <si>
    <t>Jasper Pittard</t>
  </si>
  <si>
    <t>Luke McDonald</t>
  </si>
  <si>
    <t>Marley Williams</t>
  </si>
  <si>
    <t>Sam Wright</t>
  </si>
  <si>
    <t>PTA</t>
  </si>
  <si>
    <t>Dan Houston</t>
  </si>
  <si>
    <t>Darcy Byrne-Jones</t>
  </si>
  <si>
    <t>Jarrod Lienert</t>
  </si>
  <si>
    <t>Riley Bonner</t>
  </si>
  <si>
    <t>Ryan Burton</t>
  </si>
  <si>
    <t>Sam Mayes</t>
  </si>
  <si>
    <t>Tom Clurey</t>
  </si>
  <si>
    <t>RIC</t>
  </si>
  <si>
    <t>Alex Rance</t>
  </si>
  <si>
    <t>Bachar Houli</t>
  </si>
  <si>
    <t>Brandon Ellis</t>
  </si>
  <si>
    <t>Connor Menadue</t>
  </si>
  <si>
    <t>David Astbury</t>
  </si>
  <si>
    <t>Dylan Grimes</t>
  </si>
  <si>
    <t>Jayden Short</t>
  </si>
  <si>
    <t>Nathan Broad</t>
  </si>
  <si>
    <t>Nick Vlastuin</t>
  </si>
  <si>
    <t>STK</t>
  </si>
  <si>
    <t>Dylan Roberton</t>
  </si>
  <si>
    <t>Hunter Clark</t>
  </si>
  <si>
    <t>Jarryn Geary</t>
  </si>
  <si>
    <t>Jimmy Webster</t>
  </si>
  <si>
    <t>Shane Savage</t>
  </si>
  <si>
    <t>SYD</t>
  </si>
  <si>
    <t>Aliir Aliir</t>
  </si>
  <si>
    <t>Callum Mills</t>
  </si>
  <si>
    <t>Colin O'Riordan</t>
  </si>
  <si>
    <t>Dane Rampe</t>
  </si>
  <si>
    <t>Heath Grundy</t>
  </si>
  <si>
    <t>Jarrad McVeigh</t>
  </si>
  <si>
    <t>Lewis Melican</t>
  </si>
  <si>
    <t>Ryan Clarke</t>
  </si>
  <si>
    <t>Zak Jones</t>
  </si>
  <si>
    <t>WBD</t>
  </si>
  <si>
    <t>Aaron Naughton</t>
  </si>
  <si>
    <t>Bailey Williams</t>
  </si>
  <si>
    <t>Ed Richards</t>
  </si>
  <si>
    <t>Hayden Crozier</t>
  </si>
  <si>
    <t>Jackson Trengove</t>
  </si>
  <si>
    <t>WCE</t>
  </si>
  <si>
    <t>Brad Sheppard</t>
  </si>
  <si>
    <t>Jeremy McGovern</t>
  </si>
  <si>
    <t>Lewis Jetta</t>
  </si>
  <si>
    <t>Liam Duggan</t>
  </si>
  <si>
    <t>Oscar Allen</t>
  </si>
  <si>
    <t>Tom Barrass</t>
  </si>
  <si>
    <t>Tom Cole</t>
  </si>
  <si>
    <t>DEF/FWD</t>
  </si>
  <si>
    <t>Darcy Moore</t>
  </si>
  <si>
    <t>Jarman Impey</t>
  </si>
  <si>
    <t>Robbie Fox</t>
  </si>
  <si>
    <t>DEF/MID</t>
  </si>
  <si>
    <t>James Aish</t>
  </si>
  <si>
    <t>Andrew McGrath</t>
  </si>
  <si>
    <t>Lachlan Weller</t>
  </si>
  <si>
    <t>FWD</t>
  </si>
  <si>
    <t>Darcy Fogarty</t>
  </si>
  <si>
    <t>Eddie Betts</t>
  </si>
  <si>
    <t>Josh Jenkins</t>
  </si>
  <si>
    <t>Taylor Walker</t>
  </si>
  <si>
    <t>Tom T. Lynch</t>
  </si>
  <si>
    <t>Cameron Rayner</t>
  </si>
  <si>
    <t>Daniel McStay</t>
  </si>
  <si>
    <t>Lewis Taylor</t>
  </si>
  <si>
    <t>Lincoln McCarthy</t>
  </si>
  <si>
    <t>Oscar McInerney</t>
  </si>
  <si>
    <t>Charlie Curnow</t>
  </si>
  <si>
    <t>S. Petrevski-Seton</t>
  </si>
  <si>
    <t>Ben Crocker</t>
  </si>
  <si>
    <t>Brody Mihocek</t>
  </si>
  <si>
    <t>Callum Brown</t>
  </si>
  <si>
    <t>Jaidyn Stephenson</t>
  </si>
  <si>
    <t>Jamie Elliott</t>
  </si>
  <si>
    <t>Josh Daicos</t>
  </si>
  <si>
    <t>Josh Thomas</t>
  </si>
  <si>
    <t>Travis Varcoe</t>
  </si>
  <si>
    <t>A. M-Tipungwuti</t>
  </si>
  <si>
    <t>Jake Stringer</t>
  </si>
  <si>
    <t>Jayden Laverde</t>
  </si>
  <si>
    <t>Mitch W. Brown</t>
  </si>
  <si>
    <t>Brandon Matera</t>
  </si>
  <si>
    <t>Brennan Cox</t>
  </si>
  <si>
    <t>Jesse Hogan</t>
  </si>
  <si>
    <t>S. Switkowski</t>
  </si>
  <si>
    <t>Alex Sexton</t>
  </si>
  <si>
    <t>Ben Ainsworth</t>
  </si>
  <si>
    <t>Darcy MacPherson</t>
  </si>
  <si>
    <t>Peter Wright</t>
  </si>
  <si>
    <t>Sean Lemmens</t>
  </si>
  <si>
    <t>Wil Powell</t>
  </si>
  <si>
    <t>Brandan Parfitt</t>
  </si>
  <si>
    <t>Esava Ratugolea</t>
  </si>
  <si>
    <t>Gary Rohan</t>
  </si>
  <si>
    <t>Brent Daniels</t>
  </si>
  <si>
    <t>Daniel Lloyd</t>
  </si>
  <si>
    <t>Jeremy Cameron</t>
  </si>
  <si>
    <t>Conor Nash</t>
  </si>
  <si>
    <t>Jarryd Roughead</t>
  </si>
  <si>
    <t>Tim O'Brien</t>
  </si>
  <si>
    <t>Sam Weideman</t>
  </si>
  <si>
    <t>Jack Ziebell</t>
  </si>
  <si>
    <t>Jack Watts</t>
  </si>
  <si>
    <t>Travis Boak</t>
  </si>
  <si>
    <t>Daniel Butler</t>
  </si>
  <si>
    <t>Daniel Rioli</t>
  </si>
  <si>
    <t>Jack Higgins</t>
  </si>
  <si>
    <t>Kane Lambert</t>
  </si>
  <si>
    <t>Maverick Weller</t>
  </si>
  <si>
    <t>Ben Long</t>
  </si>
  <si>
    <t>Dean Kent</t>
  </si>
  <si>
    <t>Jack Billings</t>
  </si>
  <si>
    <t>Jack Lonie</t>
  </si>
  <si>
    <t>Jade Gresham</t>
  </si>
  <si>
    <t>Josh Bruce</t>
  </si>
  <si>
    <t>Paddy McCartin</t>
  </si>
  <si>
    <t>Rowan Marshall</t>
  </si>
  <si>
    <t>Tim Membrey</t>
  </si>
  <si>
    <t>Sam Reid</t>
  </si>
  <si>
    <t>Tom Papley</t>
  </si>
  <si>
    <t>Billy Gowers</t>
  </si>
  <si>
    <t>Caleb Daniel</t>
  </si>
  <si>
    <t>Daniel Venables</t>
  </si>
  <si>
    <t>Jack Darling</t>
  </si>
  <si>
    <t>Jake Waterman</t>
  </si>
  <si>
    <t>Liam Ryan</t>
  </si>
  <si>
    <t>Willie Rioli</t>
  </si>
  <si>
    <t>MID</t>
  </si>
  <si>
    <t>Brad Crouch</t>
  </si>
  <si>
    <t>Cam Ellis-Yolmen</t>
  </si>
  <si>
    <t>Paul Seedsman</t>
  </si>
  <si>
    <t>Rory Atkins</t>
  </si>
  <si>
    <t>Hugh McCluggage</t>
  </si>
  <si>
    <t>Jarrod Berry</t>
  </si>
  <si>
    <t>Ryan Bastinac</t>
  </si>
  <si>
    <t>Tom Phillips</t>
  </si>
  <si>
    <t>Dylan Shiel</t>
  </si>
  <si>
    <t>Matt Guelfi</t>
  </si>
  <si>
    <t>Andrew Brayshaw</t>
  </si>
  <si>
    <t>Bradley Hill</t>
  </si>
  <si>
    <t>Darcy Tucker</t>
  </si>
  <si>
    <t>Ed Langdon</t>
  </si>
  <si>
    <t>Reece Conca</t>
  </si>
  <si>
    <t>Anthony Miles</t>
  </si>
  <si>
    <t>Brayden Fiorini</t>
  </si>
  <si>
    <t>David Swallow</t>
  </si>
  <si>
    <t>Jack Bowes</t>
  </si>
  <si>
    <t>Touk Miller</t>
  </si>
  <si>
    <t>Brett Deledio</t>
  </si>
  <si>
    <t>Tim Taranto</t>
  </si>
  <si>
    <t>Isaac Smith</t>
  </si>
  <si>
    <t>James Cousins</t>
  </si>
  <si>
    <t>Liam Shiels</t>
  </si>
  <si>
    <t>Ricky Henderson</t>
  </si>
  <si>
    <t>Shaun Burgoyne</t>
  </si>
  <si>
    <t>Bayley Fritsch</t>
  </si>
  <si>
    <t>Billy Stretch</t>
  </si>
  <si>
    <t>Corey Maynard</t>
  </si>
  <si>
    <t>James Harmes</t>
  </si>
  <si>
    <t>Aaron Hall</t>
  </si>
  <si>
    <t>Dom Tyson</t>
  </si>
  <si>
    <t>Paul Ahern</t>
  </si>
  <si>
    <t>Trent Dumont</t>
  </si>
  <si>
    <t>Brad Ebert</t>
  </si>
  <si>
    <t>Karl Amon</t>
  </si>
  <si>
    <t>Sam Powell-Pepper</t>
  </si>
  <si>
    <t>Tom Rockliff</t>
  </si>
  <si>
    <t>Dion Prestia</t>
  </si>
  <si>
    <t>Jack Graham</t>
  </si>
  <si>
    <t>Trent Cotchin</t>
  </si>
  <si>
    <t>Ed Phillips</t>
  </si>
  <si>
    <t>Jack Sinclair</t>
  </si>
  <si>
    <t>Luke Dunstan</t>
  </si>
  <si>
    <t>George Hewett</t>
  </si>
  <si>
    <t>Harry Cunningham</t>
  </si>
  <si>
    <t>Jackson Thurlow</t>
  </si>
  <si>
    <t>Jordan Dawson</t>
  </si>
  <si>
    <t>Sam Lloyd</t>
  </si>
  <si>
    <t>Tom Liberatore</t>
  </si>
  <si>
    <t>Chris Masten</t>
  </si>
  <si>
    <t>Dom Sheed</t>
  </si>
  <si>
    <t>Luke Shuey</t>
  </si>
  <si>
    <t>Mark Hutchings</t>
  </si>
  <si>
    <t>MID/FWD</t>
  </si>
  <si>
    <t>Riley Knight</t>
  </si>
  <si>
    <t>Brandon Starcevich</t>
  </si>
  <si>
    <t>Mitch Robinson</t>
  </si>
  <si>
    <t>Rhys Mathieson</t>
  </si>
  <si>
    <t>Zac Bailey</t>
  </si>
  <si>
    <t>Paddy Dow</t>
  </si>
  <si>
    <t>Zac Fisher</t>
  </si>
  <si>
    <t>Darcy Parish</t>
  </si>
  <si>
    <t>Kyle Langford</t>
  </si>
  <si>
    <t>Bailey Banfield</t>
  </si>
  <si>
    <t>Michael Walters</t>
  </si>
  <si>
    <t>Jack Martin</t>
  </si>
  <si>
    <t>Luke Dahlhaus</t>
  </si>
  <si>
    <t>Aiden Bonar</t>
  </si>
  <si>
    <t>Toby Greene</t>
  </si>
  <si>
    <t>Harry Morrison</t>
  </si>
  <si>
    <t>James Worpel</t>
  </si>
  <si>
    <t>Aaron Vandenberg</t>
  </si>
  <si>
    <t>Christian Petracca</t>
  </si>
  <si>
    <t>Steven Motlop</t>
  </si>
  <si>
    <t>Jack Newnes</t>
  </si>
  <si>
    <t>Mitch Wallis</t>
  </si>
  <si>
    <t>RUC</t>
  </si>
  <si>
    <t>Sam Jacobs</t>
  </si>
  <si>
    <t>Andrew Phillips</t>
  </si>
  <si>
    <t>Matthew Lobbe</t>
  </si>
  <si>
    <t>Sean Darcy</t>
  </si>
  <si>
    <t>Jarrod Witts</t>
  </si>
  <si>
    <t>Rhys Stanley</t>
  </si>
  <si>
    <t>Dawson Simpson</t>
  </si>
  <si>
    <t>Jonathon Ceglar</t>
  </si>
  <si>
    <t>Braydon Preuss</t>
  </si>
  <si>
    <t>Tom Campbell</t>
  </si>
  <si>
    <t>Patrick Ryder</t>
  </si>
  <si>
    <t>Ivan Soldo</t>
  </si>
  <si>
    <t>Lewis Pierce</t>
  </si>
  <si>
    <t>Tim English</t>
  </si>
  <si>
    <t>Tom Hickey</t>
  </si>
  <si>
    <t>RUC/FWD</t>
  </si>
  <si>
    <t>Rory Lobb</t>
  </si>
  <si>
    <t>Scott Lycett</t>
  </si>
  <si>
    <t>Nathan Vardy</t>
  </si>
  <si>
    <t>Angus Schumacher</t>
  </si>
  <si>
    <t>Isaac Quaynor</t>
  </si>
  <si>
    <t>Nathan Murphy</t>
  </si>
  <si>
    <t>Tyler Brown</t>
  </si>
  <si>
    <t>Griffin Logue</t>
  </si>
  <si>
    <t>Samuel Collins</t>
  </si>
  <si>
    <t>Jordan Clark</t>
  </si>
  <si>
    <t>Zach Guthrie</t>
  </si>
  <si>
    <t>Isaac Cumming</t>
  </si>
  <si>
    <t>Lachlan Keeffe</t>
  </si>
  <si>
    <t>Changkuoth Jiath</t>
  </si>
  <si>
    <t>Harry Jones</t>
  </si>
  <si>
    <t>Jack Scrimshaw</t>
  </si>
  <si>
    <t>Declan Keilty</t>
  </si>
  <si>
    <t>Harrison Petty</t>
  </si>
  <si>
    <t>Marty Hore</t>
  </si>
  <si>
    <t>Ben McKay</t>
  </si>
  <si>
    <t>Tom Murphy</t>
  </si>
  <si>
    <t>Oleg Markov</t>
  </si>
  <si>
    <t>Callum Wilkie</t>
  </si>
  <si>
    <t>Darragh Joyce</t>
  </si>
  <si>
    <t>Justin McInerney</t>
  </si>
  <si>
    <t>Francis Watson</t>
  </si>
  <si>
    <t>Chris Burgess</t>
  </si>
  <si>
    <t>Connor Rozee</t>
  </si>
  <si>
    <t>Damon Greaves</t>
  </si>
  <si>
    <t>James Jordon</t>
  </si>
  <si>
    <t>Xavier Duursma</t>
  </si>
  <si>
    <t>Lachie Young</t>
  </si>
  <si>
    <t>Connor Ballenden</t>
  </si>
  <si>
    <t>Cameron Polson</t>
  </si>
  <si>
    <t>Ben King</t>
  </si>
  <si>
    <t>Izak Rankine</t>
  </si>
  <si>
    <t>Jack Lukosius</t>
  </si>
  <si>
    <t>Gryan Miers</t>
  </si>
  <si>
    <t>Dylan Moore</t>
  </si>
  <si>
    <t>Jackson Ross</t>
  </si>
  <si>
    <t>Mitch Lewis</t>
  </si>
  <si>
    <t>Oliver Hanrahan</t>
  </si>
  <si>
    <t>Nick Larkey</t>
  </si>
  <si>
    <t>Liam Baker</t>
  </si>
  <si>
    <t>Noah Balta</t>
  </si>
  <si>
    <t>Matthew Parker</t>
  </si>
  <si>
    <t>James Rose</t>
  </si>
  <si>
    <t>Nick Blakey</t>
  </si>
  <si>
    <t>Toby Pink</t>
  </si>
  <si>
    <t>Jack Petruccelle</t>
  </si>
  <si>
    <t>Jarrod Brander</t>
  </si>
  <si>
    <t>Chayce Jones</t>
  </si>
  <si>
    <t>Ely Smith</t>
  </si>
  <si>
    <t>Tom Berry</t>
  </si>
  <si>
    <t>Michael Gibbons</t>
  </si>
  <si>
    <t>Sam Walsh</t>
  </si>
  <si>
    <t>Rupert Wills</t>
  </si>
  <si>
    <t>Dylan Clarke</t>
  </si>
  <si>
    <t>Tom Jok</t>
  </si>
  <si>
    <t>Brett Bewley</t>
  </si>
  <si>
    <t>Charlie Constable</t>
  </si>
  <si>
    <t>Tom Atkins</t>
  </si>
  <si>
    <t>Jackson Hately</t>
  </si>
  <si>
    <t>Jye Caldwell</t>
  </si>
  <si>
    <t>Will Golds</t>
  </si>
  <si>
    <t>Corey Wagner</t>
  </si>
  <si>
    <t>Tom Sparrow</t>
  </si>
  <si>
    <t>Bailey Scott</t>
  </si>
  <si>
    <t>L. Davies-Uniacke</t>
  </si>
  <si>
    <t>Tarryn Thomas</t>
  </si>
  <si>
    <t>Zak Butters</t>
  </si>
  <si>
    <t>Jack Ross</t>
  </si>
  <si>
    <t>R. Collier-Dawkins</t>
  </si>
  <si>
    <t>Nick Hind</t>
  </si>
  <si>
    <t>James Rowbottom</t>
  </si>
  <si>
    <t>Bailey Smith</t>
  </si>
  <si>
    <t>Will Hayes</t>
  </si>
  <si>
    <t>Will Setterfield</t>
  </si>
  <si>
    <t>Mathew Walker</t>
  </si>
  <si>
    <t>Willem Drew</t>
  </si>
  <si>
    <t>Sam Wicks</t>
  </si>
  <si>
    <t>Jarrod Cameron</t>
  </si>
  <si>
    <t>Reilly O'Brien</t>
  </si>
  <si>
    <t>Archie Smith</t>
  </si>
  <si>
    <t>Sam Draper</t>
  </si>
  <si>
    <t>Zac Clarke</t>
  </si>
  <si>
    <t>Darcy Fort</t>
  </si>
  <si>
    <t>Matthew Flynn</t>
  </si>
  <si>
    <t>Ben Keays</t>
  </si>
  <si>
    <t>Brayden Ham</t>
  </si>
  <si>
    <t>David Myers</t>
  </si>
  <si>
    <t>Jake Long</t>
  </si>
  <si>
    <t>G. Horlin-Smith</t>
  </si>
  <si>
    <t>Jordan Murdoch</t>
  </si>
  <si>
    <t>Adam Tomlinson</t>
  </si>
  <si>
    <t>Jay Kennedy-Harris</t>
  </si>
  <si>
    <t>Kamdyn McIntosh</t>
  </si>
  <si>
    <t>Oliver Florent</t>
  </si>
  <si>
    <t>Games</t>
  </si>
  <si>
    <t>Average</t>
  </si>
  <si>
    <t>HO</t>
  </si>
  <si>
    <t>GOOD</t>
  </si>
  <si>
    <t>BAD</t>
  </si>
  <si>
    <t>EXCELLENT</t>
  </si>
  <si>
    <t>DEF status</t>
  </si>
  <si>
    <t>MID status</t>
  </si>
  <si>
    <t>FWD status</t>
  </si>
  <si>
    <t>A1</t>
  </si>
  <si>
    <t>Above AV</t>
  </si>
  <si>
    <t>Meh</t>
  </si>
  <si>
    <t>Rory Laird</t>
  </si>
  <si>
    <t>Kade Simpson</t>
  </si>
  <si>
    <t>Jack Crisp</t>
  </si>
  <si>
    <t>Lachie Whitfield</t>
  </si>
  <si>
    <t>James Sicily</t>
  </si>
  <si>
    <t>Jake Lloyd</t>
  </si>
  <si>
    <t>Shannon Hurn</t>
  </si>
  <si>
    <t>Tom Hawkins</t>
  </si>
  <si>
    <t>Luke Breust</t>
  </si>
  <si>
    <t>Tom McDonald</t>
  </si>
  <si>
    <t>Jack Riewoldt</t>
  </si>
  <si>
    <t>Bryce Gibbs</t>
  </si>
  <si>
    <t>Matt Crouch</t>
  </si>
  <si>
    <t>Rory Sloane</t>
  </si>
  <si>
    <t>Dayne Zorko</t>
  </si>
  <si>
    <t>Jarryd Lyons</t>
  </si>
  <si>
    <t>Lachie Neale</t>
  </si>
  <si>
    <t>Ed Curnow</t>
  </si>
  <si>
    <t>Marc Murphy</t>
  </si>
  <si>
    <t>Patrick Cripps</t>
  </si>
  <si>
    <t>Adam Treloar</t>
  </si>
  <si>
    <t>Dayne Beams</t>
  </si>
  <si>
    <t>Scott Pendlebury</t>
  </si>
  <si>
    <t>Steele Sidebottom</t>
  </si>
  <si>
    <t>David Zaharakis</t>
  </si>
  <si>
    <t>Dyson Heppell</t>
  </si>
  <si>
    <t>Gary Ablett jnr</t>
  </si>
  <si>
    <t>Joel Selwood</t>
  </si>
  <si>
    <t>Mitch Duncan</t>
  </si>
  <si>
    <t>Callan Ward</t>
  </si>
  <si>
    <t>Stephen Coniglio</t>
  </si>
  <si>
    <t>Jaeger O'Meara</t>
  </si>
  <si>
    <t>Angus Brayshaw</t>
  </si>
  <si>
    <t>Clayton Oliver</t>
  </si>
  <si>
    <t>Jared Polec</t>
  </si>
  <si>
    <t>Shaun Higgins</t>
  </si>
  <si>
    <t>Dustin Martin</t>
  </si>
  <si>
    <t>Jack Steele</t>
  </si>
  <si>
    <t>Seb Ross</t>
  </si>
  <si>
    <t>Josh P. Kennedy</t>
  </si>
  <si>
    <t>Luke Parker</t>
  </si>
  <si>
    <t>Jack Macrae</t>
  </si>
  <si>
    <t>Lachie Hunter</t>
  </si>
  <si>
    <t>M. Bontempelli</t>
  </si>
  <si>
    <t>Andrew Gaff</t>
  </si>
  <si>
    <t>Elliot Yeo</t>
  </si>
  <si>
    <t>Jack Redden</t>
  </si>
  <si>
    <t>Devon Smith</t>
  </si>
  <si>
    <t>David Mundy</t>
  </si>
  <si>
    <t>P. Dangerfield</t>
  </si>
  <si>
    <t>Sam Menegola</t>
  </si>
  <si>
    <t>Tim Kelly</t>
  </si>
  <si>
    <t>Robbie Gray</t>
  </si>
  <si>
    <t>Isaac Heeney</t>
  </si>
  <si>
    <t>Josh Dunkley</t>
  </si>
  <si>
    <t>Toby McLean</t>
  </si>
  <si>
    <t>Stefan Martin</t>
  </si>
  <si>
    <t>Brodie Grundy</t>
  </si>
  <si>
    <t>Tom Bellchambers</t>
  </si>
  <si>
    <t>Ben McEvoy</t>
  </si>
  <si>
    <t>Max Gawn</t>
  </si>
  <si>
    <t>Todd Goldstein</t>
  </si>
  <si>
    <t>Toby Nankervis</t>
  </si>
  <si>
    <t>Callum Sinclair</t>
  </si>
  <si>
    <t>Justin Westhoff</t>
  </si>
  <si>
    <t>Alex Keath</t>
  </si>
  <si>
    <t>Andy Otten</t>
  </si>
  <si>
    <t>Daniel Talia</t>
  </si>
  <si>
    <t>Josh Walker</t>
  </si>
  <si>
    <t>Luke Hodge</t>
  </si>
  <si>
    <t>Lachlan Plowman</t>
  </si>
  <si>
    <t>Liam Jones</t>
  </si>
  <si>
    <t>Brayden Maynard</t>
  </si>
  <si>
    <t>Jeremy Howe</t>
  </si>
  <si>
    <t>Joel Hamling</t>
  </si>
  <si>
    <t>Nathan Wilson</t>
  </si>
  <si>
    <t>Taylin Duman</t>
  </si>
  <si>
    <t>Jack Hombsch</t>
  </si>
  <si>
    <t>Jarrod Harbrow</t>
  </si>
  <si>
    <t>Jesse Joyce</t>
  </si>
  <si>
    <t>Rory Thompson</t>
  </si>
  <si>
    <t>Jake Kolodjashnij</t>
  </si>
  <si>
    <t>Lachie Henderson</t>
  </si>
  <si>
    <t>Mark O'Connor</t>
  </si>
  <si>
    <t>Jeremy Finlayson</t>
  </si>
  <si>
    <t>Ben Stratton</t>
  </si>
  <si>
    <t>Conor Glass</t>
  </si>
  <si>
    <t>Kaiden Brand</t>
  </si>
  <si>
    <t>Teia Miles</t>
  </si>
  <si>
    <t>Tim Mohr</t>
  </si>
  <si>
    <t>Jayden Hunt</t>
  </si>
  <si>
    <t>Jordan Lewis</t>
  </si>
  <si>
    <t>Joshua Wagner</t>
  </si>
  <si>
    <t>Oscar McDonald</t>
  </si>
  <si>
    <t>Sam Frost</t>
  </si>
  <si>
    <t>Ed Vickers-Willis</t>
  </si>
  <si>
    <t>Scott D. Thompson</t>
  </si>
  <si>
    <t>Dougal Howard</t>
  </si>
  <si>
    <t>Tom Jonas</t>
  </si>
  <si>
    <t>Ben Paton</t>
  </si>
  <si>
    <t>Nathan Brown</t>
  </si>
  <si>
    <t>Dale Morris</t>
  </si>
  <si>
    <t>Easton Wood</t>
  </si>
  <si>
    <t>Matt Suckling</t>
  </si>
  <si>
    <t>Taylor Duryea</t>
  </si>
  <si>
    <t>Jack Silvagni</t>
  </si>
  <si>
    <t>Callum Ah Chee</t>
  </si>
  <si>
    <t>Jacob Heron</t>
  </si>
  <si>
    <t>Sam J. Reid</t>
  </si>
  <si>
    <t>Lachlan Murphy</t>
  </si>
  <si>
    <t>Myles Poholke</t>
  </si>
  <si>
    <t>Allen Christensen</t>
  </si>
  <si>
    <t>Charlie Cameron</t>
  </si>
  <si>
    <t>Eric Hipwood</t>
  </si>
  <si>
    <t>Harry McKay</t>
  </si>
  <si>
    <t>Jarrod Garlett</t>
  </si>
  <si>
    <t>Mitch McGovern</t>
  </si>
  <si>
    <t>Ben Reid</t>
  </si>
  <si>
    <t>Mason Cox</t>
  </si>
  <si>
    <t>Joe Daniher</t>
  </si>
  <si>
    <t>Mark Baguley</t>
  </si>
  <si>
    <t>Orazio Fantasia</t>
  </si>
  <si>
    <t>Shaun McKernan</t>
  </si>
  <si>
    <t>Adam Cerra</t>
  </si>
  <si>
    <t>Hayden Ballantyne</t>
  </si>
  <si>
    <t>Matt Taberner</t>
  </si>
  <si>
    <t>Stefan Giro</t>
  </si>
  <si>
    <t>Aaron Young</t>
  </si>
  <si>
    <t>Quinton Narkle</t>
  </si>
  <si>
    <t>H. Himmelberg</t>
  </si>
  <si>
    <t>Matthew de Boer</t>
  </si>
  <si>
    <t>Paul Puopolo</t>
  </si>
  <si>
    <t>Alex Neal-Bullen</t>
  </si>
  <si>
    <t>Charlie Spargo</t>
  </si>
  <si>
    <t>Jeff Garlett</t>
  </si>
  <si>
    <t>Ben Brown</t>
  </si>
  <si>
    <t>Cameron Zurhaar</t>
  </si>
  <si>
    <t>Jy Simpkin</t>
  </si>
  <si>
    <t>Kayne Turner</t>
  </si>
  <si>
    <t>Mason Wood</t>
  </si>
  <si>
    <t>Nathan Hrovat</t>
  </si>
  <si>
    <t>Shaun Atley</t>
  </si>
  <si>
    <t>Sam Gray</t>
  </si>
  <si>
    <t>Todd Marshall</t>
  </si>
  <si>
    <t>Josh Battle</t>
  </si>
  <si>
    <t>Ben Ronke</t>
  </si>
  <si>
    <t>Josh Schache</t>
  </si>
  <si>
    <t>Chris Mayne</t>
  </si>
  <si>
    <t>Richard Douglas</t>
  </si>
  <si>
    <t>Shane Edwards</t>
  </si>
  <si>
    <t>Patrick Lipinski</t>
  </si>
  <si>
    <t>Marc Pittonet</t>
  </si>
  <si>
    <t>Jordan Roughead</t>
  </si>
  <si>
    <t>Scott Jones</t>
  </si>
  <si>
    <t>Grand Total</t>
  </si>
  <si>
    <t>GAME</t>
  </si>
  <si>
    <t>Opp.</t>
  </si>
  <si>
    <t>SC</t>
  </si>
  <si>
    <t>Kk</t>
  </si>
  <si>
    <t>Hb</t>
  </si>
  <si>
    <t>Mk</t>
  </si>
  <si>
    <t>Tk</t>
  </si>
  <si>
    <t>FK</t>
  </si>
  <si>
    <t>G.B</t>
  </si>
  <si>
    <t>CL</t>
  </si>
  <si>
    <t>x</t>
  </si>
  <si>
    <t>DE</t>
  </si>
  <si>
    <t>TOG%</t>
  </si>
  <si>
    <t>$/PPM</t>
  </si>
  <si>
    <t>PPM</t>
  </si>
  <si>
    <t>Role</t>
  </si>
  <si>
    <t>JLT1</t>
  </si>
  <si>
    <t>v CAR</t>
  </si>
  <si>
    <t>1/1</t>
  </si>
  <si>
    <t>FFF (pocket)</t>
  </si>
  <si>
    <t>JLT2</t>
  </si>
  <si>
    <t>v GEE</t>
  </si>
  <si>
    <t>2/3</t>
  </si>
  <si>
    <t>FP on Henry</t>
  </si>
  <si>
    <t>2/0</t>
  </si>
  <si>
    <t>HBF to start</t>
  </si>
  <si>
    <t>HBF</t>
  </si>
  <si>
    <t>v STK</t>
  </si>
  <si>
    <t>0/2</t>
  </si>
  <si>
    <r>
      <t xml:space="preserve">MID </t>
    </r>
    <r>
      <rPr>
        <b/>
        <sz val="9"/>
        <color rgb="FFFF0000"/>
        <rFont val="Calibri"/>
        <family val="2"/>
        <scheme val="minor"/>
      </rPr>
      <t>knee</t>
    </r>
  </si>
  <si>
    <t>v PTA</t>
  </si>
  <si>
    <t>1/0</t>
  </si>
  <si>
    <t>v GCS</t>
  </si>
  <si>
    <t>DEF on Wirght</t>
  </si>
  <si>
    <t>3/0</t>
  </si>
  <si>
    <t>v BRL</t>
  </si>
  <si>
    <t>1/3</t>
  </si>
  <si>
    <t>Outside</t>
  </si>
  <si>
    <t>v SYD</t>
  </si>
  <si>
    <r>
      <t xml:space="preserve">FWD </t>
    </r>
    <r>
      <rPr>
        <b/>
        <sz val="9"/>
        <color rgb="FFFF0000"/>
        <rFont val="Calibri"/>
        <family val="2"/>
        <scheme val="minor"/>
      </rPr>
      <t>ankle ligaments Q3</t>
    </r>
  </si>
  <si>
    <t>v WCE</t>
  </si>
  <si>
    <t>started at HF, MID Q4</t>
  </si>
  <si>
    <t>v COL</t>
  </si>
  <si>
    <t>MID rotation</t>
  </si>
  <si>
    <t>sml DEF</t>
  </si>
  <si>
    <t>v ADE</t>
  </si>
  <si>
    <t>0/1</t>
  </si>
  <si>
    <t>off HB</t>
  </si>
  <si>
    <t>Running from DEF</t>
  </si>
  <si>
    <t>Wing</t>
  </si>
  <si>
    <t>3/2</t>
  </si>
  <si>
    <t>Guts</t>
  </si>
  <si>
    <t>HF</t>
  </si>
  <si>
    <t>FB</t>
  </si>
  <si>
    <t>v GWS</t>
  </si>
  <si>
    <t>CHF on Cameron</t>
  </si>
  <si>
    <t>v RIC</t>
  </si>
  <si>
    <t>HFF</t>
  </si>
  <si>
    <t>DEF on Reid</t>
  </si>
  <si>
    <t>DEF on Darling</t>
  </si>
  <si>
    <t>v MEL</t>
  </si>
  <si>
    <t>v HAW</t>
  </si>
  <si>
    <t>0/4</t>
  </si>
  <si>
    <t>v WBD</t>
  </si>
  <si>
    <t>FF</t>
  </si>
  <si>
    <t>off HBF</t>
  </si>
  <si>
    <t>1st RUC!!</t>
  </si>
  <si>
    <t>0/3</t>
  </si>
  <si>
    <t>WING</t>
  </si>
  <si>
    <t>v FRE</t>
  </si>
  <si>
    <t>v ESS</t>
  </si>
  <si>
    <t>4/2</t>
  </si>
  <si>
    <t>1st RUC</t>
  </si>
  <si>
    <t>2/1</t>
  </si>
  <si>
    <t>Following Westhoff</t>
  </si>
  <si>
    <t>3/1</t>
  </si>
  <si>
    <t>played last few minutes only</t>
  </si>
  <si>
    <t>Inside</t>
  </si>
  <si>
    <t>3/3</t>
  </si>
  <si>
    <r>
      <t>FWD/RUC</t>
    </r>
    <r>
      <rPr>
        <b/>
        <sz val="9"/>
        <color rgb="FFFF0000"/>
        <rFont val="Calibri"/>
        <family val="2"/>
        <scheme val="minor"/>
      </rPr>
      <t xml:space="preserve"> throat hit</t>
    </r>
  </si>
  <si>
    <t>FWD tag on Hurn</t>
  </si>
  <si>
    <t>MID jobs</t>
  </si>
  <si>
    <t>DEF rotation</t>
  </si>
  <si>
    <t>behind the ball</t>
  </si>
  <si>
    <r>
      <t xml:space="preserve">attack </t>
    </r>
    <r>
      <rPr>
        <b/>
        <sz val="9"/>
        <color rgb="FFFF0000"/>
        <rFont val="Calibri"/>
        <family val="2"/>
        <scheme val="minor"/>
      </rPr>
      <t>knocked</t>
    </r>
  </si>
  <si>
    <t>FF on Jonas</t>
  </si>
  <si>
    <t>Tall FWD</t>
  </si>
  <si>
    <t>MID/FWD rotation</t>
  </si>
  <si>
    <t>DEF on Blakey</t>
  </si>
  <si>
    <t>CHB</t>
  </si>
  <si>
    <t>MID on Westhoff</t>
  </si>
  <si>
    <t>v NTH</t>
  </si>
  <si>
    <t>FWD on Pearce</t>
  </si>
  <si>
    <t>off a Wing</t>
  </si>
  <si>
    <t>MID on Cogs</t>
  </si>
  <si>
    <t>2/2</t>
  </si>
  <si>
    <r>
      <t xml:space="preserve">HB guarding space </t>
    </r>
    <r>
      <rPr>
        <b/>
        <sz val="9"/>
        <color rgb="FFFF0000"/>
        <rFont val="Calibri"/>
        <family val="2"/>
        <scheme val="minor"/>
      </rPr>
      <t>head and r knee iced</t>
    </r>
  </si>
  <si>
    <t>HB in space</t>
  </si>
  <si>
    <t>1/2</t>
  </si>
  <si>
    <r>
      <t xml:space="preserve">Wing </t>
    </r>
    <r>
      <rPr>
        <b/>
        <sz val="9"/>
        <color rgb="FFFF0000"/>
        <rFont val="Calibri"/>
        <family val="2"/>
        <scheme val="minor"/>
      </rPr>
      <t>corked calf Q1</t>
    </r>
  </si>
  <si>
    <t>HFF/MID</t>
  </si>
  <si>
    <t>HB</t>
  </si>
  <si>
    <r>
      <t xml:space="preserve">FF </t>
    </r>
    <r>
      <rPr>
        <b/>
        <sz val="9"/>
        <color rgb="FFFF0000"/>
        <rFont val="Calibri"/>
        <family val="2"/>
        <scheme val="minor"/>
      </rPr>
      <t>left hammy Q1</t>
    </r>
  </si>
  <si>
    <r>
      <t xml:space="preserve">1st RUC </t>
    </r>
    <r>
      <rPr>
        <b/>
        <sz val="9"/>
        <color rgb="FFFF0000"/>
        <rFont val="Calibri"/>
        <family val="2"/>
        <scheme val="minor"/>
      </rPr>
      <t>corked R thigh Q4</t>
    </r>
  </si>
  <si>
    <t>CHF on Plowman</t>
  </si>
  <si>
    <t>HBF and MID</t>
  </si>
  <si>
    <t>DEF/RUC</t>
  </si>
  <si>
    <t>FWD rotation</t>
  </si>
  <si>
    <r>
      <t xml:space="preserve">FWD/MID </t>
    </r>
    <r>
      <rPr>
        <b/>
        <sz val="9"/>
        <color rgb="FFFF0000"/>
        <rFont val="Calibri"/>
        <family val="2"/>
        <scheme val="minor"/>
      </rPr>
      <t>hammy tweak</t>
    </r>
  </si>
  <si>
    <t>FWD pocket</t>
  </si>
  <si>
    <r>
      <t xml:space="preserve">HF on Ambrose </t>
    </r>
    <r>
      <rPr>
        <b/>
        <sz val="9"/>
        <color rgb="FFFF0000"/>
        <rFont val="Calibri"/>
        <family val="2"/>
        <scheme val="minor"/>
      </rPr>
      <t>left calf</t>
    </r>
  </si>
  <si>
    <t>1/4</t>
  </si>
  <si>
    <t>CHF on Moore</t>
  </si>
  <si>
    <t>MID/HF</t>
  </si>
  <si>
    <t xml:space="preserve">FWD </t>
  </si>
  <si>
    <t>Outside MID</t>
  </si>
  <si>
    <t>started on a Wing</t>
  </si>
  <si>
    <t>4/1</t>
  </si>
  <si>
    <t>FWD/RUC role</t>
  </si>
  <si>
    <t xml:space="preserve">late in </t>
  </si>
  <si>
    <t>HB rotation</t>
  </si>
  <si>
    <t>HF on Broad</t>
  </si>
  <si>
    <t>Outisde</t>
  </si>
  <si>
    <t>outside</t>
  </si>
  <si>
    <t>DEF on Fogarty</t>
  </si>
  <si>
    <t>FB on Sexton</t>
  </si>
  <si>
    <t>DEF on Cameron</t>
  </si>
  <si>
    <t>deep FWD</t>
  </si>
  <si>
    <t>starting FWD</t>
  </si>
  <si>
    <t>started FWD</t>
  </si>
  <si>
    <t>FB on Himmelberg</t>
  </si>
  <si>
    <t>DEF small</t>
  </si>
  <si>
    <t>FWD/RUC</t>
  </si>
  <si>
    <t>CHB on C Curnow</t>
  </si>
  <si>
    <t>tagging Shuey</t>
  </si>
  <si>
    <t>DEF on Lewis</t>
  </si>
  <si>
    <t>DEF on Tmac</t>
  </si>
  <si>
    <r>
      <t xml:space="preserve">DEF </t>
    </r>
    <r>
      <rPr>
        <b/>
        <sz val="9"/>
        <color rgb="FFFF0000"/>
        <rFont val="Calibri"/>
        <family val="2"/>
        <scheme val="minor"/>
      </rPr>
      <t>left knee and ankle Q2</t>
    </r>
  </si>
  <si>
    <t>Started MID</t>
  </si>
  <si>
    <t>MID FWD MID</t>
  </si>
  <si>
    <t>Inside 1st ½ only</t>
  </si>
  <si>
    <t>Started FWD</t>
  </si>
  <si>
    <t>HF rotation</t>
  </si>
  <si>
    <t>MID 2nd ½ only</t>
  </si>
  <si>
    <t>DEF on Jenkins</t>
  </si>
  <si>
    <t>1/5</t>
  </si>
  <si>
    <t>FWD/MID</t>
  </si>
  <si>
    <r>
      <t xml:space="preserve">DEF </t>
    </r>
    <r>
      <rPr>
        <b/>
        <sz val="9"/>
        <color rgb="FFFF0000"/>
        <rFont val="Calibri"/>
        <family val="2"/>
        <scheme val="minor"/>
      </rPr>
      <t>felt 'wonky' after game</t>
    </r>
  </si>
  <si>
    <r>
      <t xml:space="preserve">Inside </t>
    </r>
    <r>
      <rPr>
        <b/>
        <sz val="9"/>
        <color rgb="FFFF0000"/>
        <rFont val="Calibri"/>
        <family val="2"/>
        <scheme val="minor"/>
      </rPr>
      <t>left thigh corky</t>
    </r>
  </si>
  <si>
    <t>DEF on Membrey</t>
  </si>
  <si>
    <t>Wing role</t>
  </si>
  <si>
    <t>FB on Membrey</t>
  </si>
  <si>
    <t>DEF on Marshall</t>
  </si>
  <si>
    <t>Deep FWD</t>
  </si>
  <si>
    <t>FWD on Ambrose</t>
  </si>
  <si>
    <t>CHF</t>
  </si>
  <si>
    <t>def rotation</t>
  </si>
  <si>
    <t>FWD mid</t>
  </si>
  <si>
    <t>sml FWD</t>
  </si>
  <si>
    <t>FWD on Talia</t>
  </si>
  <si>
    <t>DEF on TMac</t>
  </si>
  <si>
    <t>CHB on Lewis</t>
  </si>
  <si>
    <t>3/4</t>
  </si>
  <si>
    <t>FWD on Langdon</t>
  </si>
  <si>
    <t>mostly MID</t>
  </si>
  <si>
    <t>CHB on Stringer</t>
  </si>
  <si>
    <r>
      <t xml:space="preserve">DEF </t>
    </r>
    <r>
      <rPr>
        <b/>
        <sz val="9"/>
        <color rgb="FFFF0000"/>
        <rFont val="Calibri"/>
        <family val="2"/>
        <scheme val="minor"/>
      </rPr>
      <t>concussed</t>
    </r>
  </si>
  <si>
    <t>DEF on Burgess</t>
  </si>
  <si>
    <t>4/3</t>
  </si>
  <si>
    <r>
      <t xml:space="preserve">MID &amp; HF </t>
    </r>
    <r>
      <rPr>
        <b/>
        <sz val="9"/>
        <color rgb="FFFF0000"/>
        <rFont val="Calibri"/>
        <family val="2"/>
        <scheme val="minor"/>
      </rPr>
      <t>left ankle did rtn</t>
    </r>
  </si>
  <si>
    <t>on a WING</t>
  </si>
  <si>
    <t>RUC rotation</t>
  </si>
  <si>
    <r>
      <t xml:space="preserve">FWD </t>
    </r>
    <r>
      <rPr>
        <b/>
        <sz val="9"/>
        <color rgb="FFFF0000"/>
        <rFont val="Calibri"/>
        <family val="2"/>
        <scheme val="minor"/>
      </rPr>
      <t>hamstring iced H-T</t>
    </r>
  </si>
  <si>
    <t>2/4</t>
  </si>
  <si>
    <t>CHB Taberner</t>
  </si>
  <si>
    <t>FF on Henry</t>
  </si>
  <si>
    <t>4/0</t>
  </si>
  <si>
    <t>5/1</t>
  </si>
  <si>
    <t>DEF on Tippa</t>
  </si>
  <si>
    <t>FB on Dawson</t>
  </si>
  <si>
    <t>centre MID</t>
  </si>
  <si>
    <t>through MID</t>
  </si>
  <si>
    <t>FF on Frawley</t>
  </si>
  <si>
    <t>FWD flank</t>
  </si>
  <si>
    <t>Behind the ball</t>
  </si>
  <si>
    <t>Wing / behind the ball</t>
  </si>
  <si>
    <r>
      <t>Started FWD</t>
    </r>
    <r>
      <rPr>
        <b/>
        <sz val="9"/>
        <color rgb="FFFF0000"/>
        <rFont val="Calibri"/>
        <family val="2"/>
        <scheme val="minor"/>
      </rPr>
      <t xml:space="preserve"> hip knock</t>
    </r>
  </si>
  <si>
    <t>FWD on Clurey</t>
  </si>
  <si>
    <t>supporting RUC</t>
  </si>
  <si>
    <t>CHB on oppo</t>
  </si>
  <si>
    <r>
      <t xml:space="preserve">DEF on Cox </t>
    </r>
    <r>
      <rPr>
        <b/>
        <sz val="9"/>
        <color rgb="FFFF0000"/>
        <rFont val="Calibri"/>
        <family val="2"/>
        <scheme val="minor"/>
      </rPr>
      <t>R ankle knock Q1</t>
    </r>
  </si>
  <si>
    <t>GUTS</t>
  </si>
  <si>
    <t>DEF loose</t>
  </si>
  <si>
    <t>HB mostly</t>
  </si>
  <si>
    <t>HF Plowman</t>
  </si>
  <si>
    <t>FF on Taylor</t>
  </si>
  <si>
    <t>FB on Riewoldt</t>
  </si>
  <si>
    <r>
      <t xml:space="preserve">MID </t>
    </r>
    <r>
      <rPr>
        <b/>
        <sz val="9"/>
        <color rgb="FFFF0000"/>
        <rFont val="Calibri"/>
        <family val="2"/>
        <scheme val="minor"/>
      </rPr>
      <t>fractured finger</t>
    </r>
  </si>
  <si>
    <t>last 15mins</t>
  </si>
  <si>
    <t>replaced Sinclair</t>
  </si>
  <si>
    <t>MID rotation late Q4 only</t>
  </si>
  <si>
    <t>FF on Walker</t>
  </si>
  <si>
    <t>FWD on Hamling</t>
  </si>
  <si>
    <t>FWD on Jones</t>
  </si>
  <si>
    <t>Space at HB</t>
  </si>
  <si>
    <t>running thru MID</t>
  </si>
  <si>
    <t>starting FWD MID</t>
  </si>
  <si>
    <r>
      <t xml:space="preserve">3rd tall DEF </t>
    </r>
    <r>
      <rPr>
        <b/>
        <sz val="9"/>
        <color rgb="FFFF0000"/>
        <rFont val="Calibri"/>
        <family val="2"/>
        <scheme val="minor"/>
      </rPr>
      <t>knee Q2</t>
    </r>
  </si>
  <si>
    <t>DEF &amp; CBAs early</t>
  </si>
  <si>
    <r>
      <t xml:space="preserve">mostly MID </t>
    </r>
    <r>
      <rPr>
        <b/>
        <sz val="9"/>
        <color rgb="FFFF0000"/>
        <rFont val="Calibri"/>
        <family val="2"/>
        <scheme val="minor"/>
      </rPr>
      <t>extended knee</t>
    </r>
  </si>
  <si>
    <t>2nd ½ only</t>
  </si>
  <si>
    <r>
      <t xml:space="preserve">FWD </t>
    </r>
    <r>
      <rPr>
        <b/>
        <sz val="9"/>
        <color rgb="FFFF0000"/>
        <rFont val="Calibri"/>
        <family val="2"/>
        <scheme val="minor"/>
      </rPr>
      <t>disl R sh'lder 2-3wks</t>
    </r>
  </si>
  <si>
    <t>CHF on Rampe</t>
  </si>
  <si>
    <t>CHF on Keath</t>
  </si>
  <si>
    <t>CHB lock</t>
  </si>
  <si>
    <t>FF on Barrass</t>
  </si>
  <si>
    <t>FWD on Roughy</t>
  </si>
  <si>
    <t>DEF role</t>
  </si>
  <si>
    <t>FF on Jones</t>
  </si>
  <si>
    <t>FWD on Stewart</t>
  </si>
  <si>
    <t>FB on Allen</t>
  </si>
  <si>
    <t>DEF on Elliott</t>
  </si>
  <si>
    <t>Inside leader</t>
  </si>
  <si>
    <t>3rd tall FWD</t>
  </si>
  <si>
    <t>FWD on Hombsch</t>
  </si>
  <si>
    <t>FWD on Davis</t>
  </si>
  <si>
    <t>DEF on Hogan</t>
  </si>
  <si>
    <t>DEF on McGovern</t>
  </si>
  <si>
    <t>FWD on Cordy</t>
  </si>
  <si>
    <t>FF on Davis</t>
  </si>
  <si>
    <t>FWD then MID</t>
  </si>
  <si>
    <t>DEF on Weideman</t>
  </si>
  <si>
    <t>DEF on Sicily</t>
  </si>
  <si>
    <t>lurking HB</t>
  </si>
  <si>
    <t>lurking at HB</t>
  </si>
  <si>
    <t>FB on McInerney</t>
  </si>
  <si>
    <r>
      <t xml:space="preserve">DEF </t>
    </r>
    <r>
      <rPr>
        <b/>
        <sz val="9"/>
        <color rgb="FFFF0000"/>
        <rFont val="Calibri"/>
        <family val="2"/>
        <scheme val="minor"/>
      </rPr>
      <t>right ankle knock</t>
    </r>
  </si>
  <si>
    <t>MID/fwd</t>
  </si>
  <si>
    <t>MID mainly</t>
  </si>
  <si>
    <t>CFB lock</t>
  </si>
  <si>
    <t>DEF on Tex</t>
  </si>
  <si>
    <t>defensive FWD</t>
  </si>
  <si>
    <t>sml FWD on Taylor</t>
  </si>
  <si>
    <t>DEF on Mihocek</t>
  </si>
  <si>
    <t>through the MID</t>
  </si>
  <si>
    <t>DEF on Wright</t>
  </si>
  <si>
    <r>
      <t xml:space="preserve">1st RUC </t>
    </r>
    <r>
      <rPr>
        <b/>
        <sz val="9"/>
        <color rgb="FFFF0000"/>
        <rFont val="Calibri"/>
        <family val="2"/>
        <scheme val="minor"/>
      </rPr>
      <t>concussion</t>
    </r>
  </si>
  <si>
    <t>HFF and wing</t>
  </si>
  <si>
    <t>DEF on rotation</t>
  </si>
  <si>
    <t>CFB on Daniher</t>
  </si>
  <si>
    <t>FB on Elliott</t>
  </si>
  <si>
    <t>F pocket</t>
  </si>
  <si>
    <t>FWD/mid rotation</t>
  </si>
  <si>
    <t>Floating DEF</t>
  </si>
  <si>
    <t>Inside MID</t>
  </si>
  <si>
    <t>Inside &amp; FWD</t>
  </si>
  <si>
    <t>FWD/RUC rotation</t>
  </si>
  <si>
    <t>Tag on Hill</t>
  </si>
  <si>
    <t>DEF on Brown</t>
  </si>
  <si>
    <r>
      <t xml:space="preserve">DEF </t>
    </r>
    <r>
      <rPr>
        <b/>
        <sz val="9"/>
        <color rgb="FFFF0000"/>
        <rFont val="Calibri"/>
        <family val="2"/>
        <scheme val="minor"/>
      </rPr>
      <t>corked calf Q1</t>
    </r>
  </si>
  <si>
    <t>pressure FWD</t>
  </si>
  <si>
    <t>RUC FWD played a ½ only</t>
  </si>
  <si>
    <t>MID FWD rotation</t>
  </si>
  <si>
    <t>FB on Mckay</t>
  </si>
  <si>
    <t>DEF on Hawkins</t>
  </si>
  <si>
    <t>CHB on McGovern</t>
  </si>
  <si>
    <t>CHF on Hurley</t>
  </si>
  <si>
    <t>3rd tall FWD on Goldsack</t>
  </si>
  <si>
    <t>FWD/MID rotation</t>
  </si>
  <si>
    <t>CHF Weitering</t>
  </si>
  <si>
    <t>6/1</t>
  </si>
  <si>
    <t>rotating FWD</t>
  </si>
  <si>
    <t>3rd tall DEF on Nash</t>
  </si>
  <si>
    <t>FWD on King</t>
  </si>
  <si>
    <t>extra DEF</t>
  </si>
  <si>
    <t>started key FWD</t>
  </si>
  <si>
    <t>Ouside</t>
  </si>
  <si>
    <t>DEF on Hipwood</t>
  </si>
  <si>
    <t>5/2</t>
  </si>
  <si>
    <t>MID &amp; fwd</t>
  </si>
  <si>
    <r>
      <t xml:space="preserve">FWD </t>
    </r>
    <r>
      <rPr>
        <b/>
        <sz val="9"/>
        <color rgb="FFFF0000"/>
        <rFont val="Calibri"/>
        <family val="2"/>
        <scheme val="minor"/>
      </rPr>
      <t>concussed</t>
    </r>
  </si>
  <si>
    <t>FWD on McKay</t>
  </si>
  <si>
    <t>Curnow tag CHB</t>
  </si>
  <si>
    <t>FB on Ratugolea</t>
  </si>
  <si>
    <r>
      <t xml:space="preserve">FWD/RUC </t>
    </r>
    <r>
      <rPr>
        <b/>
        <sz val="9"/>
        <color rgb="FFFF0000"/>
        <rFont val="Calibri"/>
        <family val="2"/>
        <scheme val="minor"/>
      </rPr>
      <t>jarred right ankle</t>
    </r>
  </si>
  <si>
    <r>
      <t xml:space="preserve">FWD/RUC </t>
    </r>
    <r>
      <rPr>
        <b/>
        <sz val="9"/>
        <color rgb="FFFF0000"/>
        <rFont val="Calibri"/>
        <family val="2"/>
        <scheme val="minor"/>
      </rPr>
      <t>head clash</t>
    </r>
  </si>
  <si>
    <t>Wing mainly</t>
  </si>
  <si>
    <t>mainly FWD</t>
  </si>
  <si>
    <t>rotating RUC</t>
  </si>
  <si>
    <t>MID rotatiom</t>
  </si>
  <si>
    <t>FB on Gowers</t>
  </si>
  <si>
    <r>
      <t xml:space="preserve">FWD 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hammy Q1</t>
    </r>
  </si>
  <si>
    <t>Support RUC</t>
  </si>
  <si>
    <t>Floating HB</t>
  </si>
  <si>
    <t>DEF on Lynch</t>
  </si>
  <si>
    <t>playing tall FWD</t>
  </si>
  <si>
    <t>tall FWD</t>
  </si>
  <si>
    <t>HFF start / MID</t>
  </si>
  <si>
    <t>0/6</t>
  </si>
  <si>
    <t>CHF on Collins</t>
  </si>
  <si>
    <t>FWD on Keeffe</t>
  </si>
  <si>
    <t>sml DEF on Murphy</t>
  </si>
  <si>
    <t>CM</t>
  </si>
  <si>
    <t>replaced Lloyd</t>
  </si>
  <si>
    <t>key DEF CHB</t>
  </si>
  <si>
    <r>
      <t xml:space="preserve">HF </t>
    </r>
    <r>
      <rPr>
        <b/>
        <sz val="9"/>
        <color rgb="FFFF0000"/>
        <rFont val="Calibri"/>
        <family val="2"/>
        <scheme val="minor"/>
      </rPr>
      <t>left ankle</t>
    </r>
  </si>
  <si>
    <t>FWD w MID stints</t>
  </si>
  <si>
    <t>floating HB</t>
  </si>
  <si>
    <t>mostly FWD</t>
  </si>
  <si>
    <t>pure MID</t>
  </si>
  <si>
    <t>FWD 2nd ½ only</t>
  </si>
  <si>
    <r>
      <t xml:space="preserve">DEF </t>
    </r>
    <r>
      <rPr>
        <b/>
        <sz val="9"/>
        <color theme="5" tint="-0.249977111117893"/>
        <rFont val="Calibri"/>
        <family val="2"/>
        <scheme val="minor"/>
      </rPr>
      <t>REPORTED</t>
    </r>
  </si>
  <si>
    <t>CHF on Keeffe</t>
  </si>
  <si>
    <t>Mr Fix It</t>
  </si>
  <si>
    <t>FWD on Wood</t>
  </si>
  <si>
    <t>FWD Vickers-Willis</t>
  </si>
  <si>
    <t>FWD &amp; inside MID</t>
  </si>
  <si>
    <t>DEF on Flynn</t>
  </si>
  <si>
    <t>FWD on Vickers-Willis</t>
  </si>
  <si>
    <t>FWD pressure</t>
  </si>
  <si>
    <t>KP DEF</t>
  </si>
  <si>
    <t>FB on Hogan</t>
  </si>
  <si>
    <t>DEF on Ziebell</t>
  </si>
  <si>
    <t>DEF on Walker</t>
  </si>
  <si>
    <t>CHB marshall</t>
  </si>
  <si>
    <t>3rd DEF</t>
  </si>
  <si>
    <t>FWD on Hurley</t>
  </si>
  <si>
    <t>RUC FWD</t>
  </si>
  <si>
    <t>DEF on Betts</t>
  </si>
  <si>
    <t>DEF on Cox</t>
  </si>
  <si>
    <t>DEF on McKay</t>
  </si>
  <si>
    <t>FWD on Andrews</t>
  </si>
  <si>
    <t>DEF on Daniher</t>
  </si>
  <si>
    <t>FWD on Reid</t>
  </si>
  <si>
    <t>Travis Colyer</t>
  </si>
  <si>
    <t>Midfield jobs</t>
  </si>
  <si>
    <t>Tyson Goldsack</t>
  </si>
  <si>
    <t>Will Hayward</t>
  </si>
  <si>
    <t>started HF then HBF</t>
  </si>
  <si>
    <t>started MID</t>
  </si>
  <si>
    <t>Zach Merrett</t>
  </si>
  <si>
    <t>Zaine Cordy</t>
  </si>
  <si>
    <t>DEF on Bruce</t>
  </si>
  <si>
    <t>FWD/DEF rotation</t>
  </si>
  <si>
    <t>MID-PRICERS ($207,101 - $499,999)</t>
  </si>
  <si>
    <t>ROOKIES ($207,100 OR LESS)</t>
  </si>
  <si>
    <t>PREMOS ($500,000 OR MORE)</t>
  </si>
  <si>
    <t>CAREFUL</t>
  </si>
  <si>
    <t>CARvESS</t>
  </si>
  <si>
    <t>WCEvGEE</t>
  </si>
  <si>
    <t>NTHvSTK</t>
  </si>
  <si>
    <t>ADEvPTA</t>
  </si>
  <si>
    <t>GWSvSYD</t>
  </si>
  <si>
    <t>BRLvHAW</t>
  </si>
  <si>
    <t>RICvMEL</t>
  </si>
  <si>
    <t>GCSvWBD</t>
  </si>
  <si>
    <t>FREvCOL</t>
  </si>
  <si>
    <t>Winner</t>
  </si>
  <si>
    <t>Score</t>
  </si>
  <si>
    <t>Supercoach Pts</t>
  </si>
  <si>
    <t>Disposals</t>
  </si>
  <si>
    <t>% +/- SC pts v game score</t>
  </si>
  <si>
    <t>Total SC pts</t>
  </si>
  <si>
    <t>GEEvESS</t>
  </si>
  <si>
    <t>GWSvADE</t>
  </si>
  <si>
    <t>PTA v NTH</t>
  </si>
  <si>
    <t>MEL v BRL</t>
  </si>
  <si>
    <t>HAW v RIC</t>
  </si>
  <si>
    <t>SYD v GCS</t>
  </si>
  <si>
    <t>WBD v STK</t>
  </si>
  <si>
    <t>FRE v WCE</t>
  </si>
  <si>
    <t>COL v CAR</t>
  </si>
  <si>
    <t>AGAINST THE HEAD</t>
  </si>
  <si>
    <t>IMPRESSIVE</t>
  </si>
  <si>
    <t>STAT WINNER</t>
  </si>
  <si>
    <t>LOWEST TOTAL SC PTS</t>
  </si>
  <si>
    <t>AVE. SC PTS /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</si>
</sst>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"/>
    <numFmt numFmtId="166" formatCode="0.000"/>
  </numFmts>
  <fonts count="2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Roboto"/>
    </font>
    <font>
      <sz val="11"/>
      <color theme="1"/>
      <name val="Roboto"/>
    </font>
    <font>
      <sz val="9"/>
      <color theme="1"/>
      <name val="Roboto"/>
    </font>
    <font>
      <b/>
      <sz val="9"/>
      <color theme="0"/>
      <name val="Roboto"/>
    </font>
    <font>
      <b/>
      <sz val="11"/>
      <color theme="1"/>
      <name val="Roboto"/>
    </font>
    <font>
      <sz val="9"/>
      <color theme="0"/>
      <name val="Roboto"/>
    </font>
    <font>
      <b/>
      <sz val="9"/>
      <name val="Roboto"/>
    </font>
    <font>
      <b/>
      <sz val="9"/>
      <color theme="0"/>
      <name val="Webdings"/>
      <family val="1"/>
      <charset val="2"/>
    </font>
    <font>
      <sz val="9"/>
      <color rgb="FF444444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Roboto"/>
    </font>
    <font>
      <sz val="16"/>
      <color theme="1"/>
      <name val="Roboto"/>
    </font>
    <font>
      <sz val="9"/>
      <name val="Roboto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18" borderId="1" xfId="0" applyNumberFormat="1" applyFont="1" applyFill="1" applyBorder="1" applyAlignment="1">
      <alignment horizontal="left"/>
    </xf>
    <xf numFmtId="165" fontId="2" fillId="18" borderId="1" xfId="0" applyNumberFormat="1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164" fontId="10" fillId="11" borderId="1" xfId="0" applyNumberFormat="1" applyFont="1" applyFill="1" applyBorder="1" applyAlignment="1">
      <alignment horizontal="center"/>
    </xf>
    <xf numFmtId="164" fontId="10" fillId="13" borderId="1" xfId="0" applyNumberFormat="1" applyFont="1" applyFill="1" applyBorder="1" applyAlignment="1">
      <alignment horizontal="center"/>
    </xf>
    <xf numFmtId="165" fontId="10" fillId="15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10" fillId="12" borderId="1" xfId="0" applyNumberFormat="1" applyFont="1" applyFill="1" applyBorder="1" applyAlignment="1">
      <alignment horizontal="center"/>
    </xf>
    <xf numFmtId="165" fontId="10" fillId="14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0" fontId="10" fillId="17" borderId="1" xfId="0" applyFont="1" applyFill="1" applyBorder="1" applyAlignment="1">
      <alignment horizontal="left"/>
    </xf>
    <xf numFmtId="3" fontId="10" fillId="17" borderId="1" xfId="0" applyNumberFormat="1" applyFont="1" applyFill="1" applyBorder="1" applyAlignment="1">
      <alignment horizontal="left"/>
    </xf>
    <xf numFmtId="164" fontId="10" fillId="18" borderId="1" xfId="0" applyNumberFormat="1" applyFont="1" applyFill="1" applyBorder="1" applyAlignment="1">
      <alignment horizontal="left"/>
    </xf>
    <xf numFmtId="164" fontId="10" fillId="17" borderId="1" xfId="0" applyNumberFormat="1" applyFont="1" applyFill="1" applyBorder="1" applyAlignment="1">
      <alignment horizontal="left"/>
    </xf>
    <xf numFmtId="165" fontId="10" fillId="18" borderId="1" xfId="0" applyNumberFormat="1" applyFont="1" applyFill="1" applyBorder="1" applyAlignment="1">
      <alignment horizontal="left"/>
    </xf>
    <xf numFmtId="166" fontId="10" fillId="17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10" fillId="17" borderId="1" xfId="0" applyNumberFormat="1" applyFont="1" applyFill="1" applyBorder="1" applyAlignment="1">
      <alignment horizontal="left"/>
    </xf>
    <xf numFmtId="164" fontId="9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0" borderId="1" xfId="0" applyFont="1" applyBorder="1"/>
    <xf numFmtId="0" fontId="9" fillId="9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2" fillId="0" borderId="0" xfId="0" applyFont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6" fillId="19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6" fillId="0" borderId="1" xfId="0" quotePrefix="1" applyNumberFormat="1" applyFont="1" applyBorder="1" applyAlignment="1">
      <alignment horizontal="center"/>
    </xf>
    <xf numFmtId="164" fontId="2" fillId="2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" fontId="15" fillId="0" borderId="1" xfId="0" quotePrefix="1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165" fontId="6" fillId="19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2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3" fillId="1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165" fontId="3" fillId="19" borderId="1" xfId="0" applyNumberFormat="1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/>
    </xf>
    <xf numFmtId="165" fontId="5" fillId="11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16" fontId="6" fillId="0" borderId="1" xfId="0" quotePrefix="1" applyNumberFormat="1" applyFont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6" fillId="25" borderId="1" xfId="0" applyFont="1" applyFill="1" applyBorder="1"/>
    <xf numFmtId="165" fontId="6" fillId="25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 wrapText="1"/>
    </xf>
    <xf numFmtId="165" fontId="6" fillId="25" borderId="1" xfId="0" applyNumberFormat="1" applyFont="1" applyFill="1" applyBorder="1" applyAlignment="1">
      <alignment horizontal="center" vertical="center" wrapText="1"/>
    </xf>
    <xf numFmtId="165" fontId="5" fillId="11" borderId="1" xfId="0" applyNumberFormat="1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3" fillId="25" borderId="1" xfId="0" applyFont="1" applyFill="1" applyBorder="1"/>
    <xf numFmtId="165" fontId="3" fillId="25" borderId="1" xfId="0" applyNumberFormat="1" applyFont="1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4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6" fillId="8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165" fontId="6" fillId="25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65" fontId="6" fillId="19" borderId="0" xfId="0" applyNumberFormat="1" applyFont="1" applyFill="1" applyAlignment="1">
      <alignment horizontal="center" vertical="center" wrapText="1"/>
    </xf>
    <xf numFmtId="165" fontId="5" fillId="11" borderId="0" xfId="0" applyNumberFormat="1" applyFont="1" applyFill="1" applyAlignment="1">
      <alignment horizontal="center" vertical="center" wrapText="1"/>
    </xf>
    <xf numFmtId="165" fontId="6" fillId="19" borderId="0" xfId="0" applyNumberFormat="1" applyFont="1" applyFill="1" applyAlignment="1">
      <alignment horizontal="center"/>
    </xf>
    <xf numFmtId="165" fontId="5" fillId="11" borderId="0" xfId="0" applyNumberFormat="1" applyFont="1" applyFill="1" applyAlignment="1">
      <alignment horizontal="center"/>
    </xf>
    <xf numFmtId="16" fontId="6" fillId="0" borderId="1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19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6" fillId="19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5" fontId="5" fillId="11" borderId="2" xfId="0" applyNumberFormat="1" applyFont="1" applyFill="1" applyBorder="1" applyAlignment="1">
      <alignment horizontal="center" vertical="center" wrapText="1"/>
    </xf>
    <xf numFmtId="165" fontId="6" fillId="19" borderId="2" xfId="0" applyNumberFormat="1" applyFont="1" applyFill="1" applyBorder="1" applyAlignment="1">
      <alignment horizontal="center" vertical="center" wrapText="1"/>
    </xf>
    <xf numFmtId="0" fontId="3" fillId="19" borderId="1" xfId="0" applyFont="1" applyFill="1" applyBorder="1"/>
    <xf numFmtId="165" fontId="6" fillId="25" borderId="2" xfId="0" applyNumberFormat="1" applyFont="1" applyFill="1" applyBorder="1" applyAlignment="1">
      <alignment horizontal="center"/>
    </xf>
    <xf numFmtId="0" fontId="6" fillId="0" borderId="2" xfId="0" applyFont="1" applyBorder="1"/>
    <xf numFmtId="16" fontId="15" fillId="0" borderId="2" xfId="0" quotePrefix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3" fillId="19" borderId="0" xfId="0" applyNumberFormat="1" applyFont="1" applyFill="1" applyAlignment="1">
      <alignment horizontal="center" vertical="center" wrapText="1"/>
    </xf>
    <xf numFmtId="165" fontId="3" fillId="19" borderId="2" xfId="0" applyNumberFormat="1" applyFont="1" applyFill="1" applyBorder="1" applyAlignment="1">
      <alignment horizontal="center"/>
    </xf>
    <xf numFmtId="165" fontId="6" fillId="25" borderId="0" xfId="0" applyNumberFormat="1" applyFont="1" applyFill="1" applyAlignment="1">
      <alignment horizontal="center"/>
    </xf>
    <xf numFmtId="0" fontId="2" fillId="18" borderId="1" xfId="0" applyFont="1" applyFill="1" applyBorder="1" applyAlignment="1">
      <alignment horizontal="left"/>
    </xf>
    <xf numFmtId="0" fontId="2" fillId="18" borderId="1" xfId="0" applyFont="1" applyFill="1" applyBorder="1"/>
    <xf numFmtId="0" fontId="14" fillId="18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64" fontId="22" fillId="3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4" fontId="7" fillId="16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0" fontId="7" fillId="26" borderId="1" xfId="0" applyFont="1" applyFill="1" applyBorder="1" applyAlignment="1">
      <alignment horizontal="center"/>
    </xf>
    <xf numFmtId="0" fontId="7" fillId="26" borderId="1" xfId="0" applyFont="1" applyFill="1" applyBorder="1"/>
    <xf numFmtId="165" fontId="7" fillId="26" borderId="1" xfId="0" applyNumberFormat="1" applyFont="1" applyFill="1" applyBorder="1" applyAlignment="1">
      <alignment horizontal="center"/>
    </xf>
    <xf numFmtId="164" fontId="13" fillId="27" borderId="1" xfId="0" applyNumberFormat="1" applyFont="1" applyFill="1" applyBorder="1" applyAlignment="1">
      <alignment horizontal="center"/>
    </xf>
    <xf numFmtId="164" fontId="7" fillId="26" borderId="1" xfId="0" applyNumberFormat="1" applyFont="1" applyFill="1" applyBorder="1" applyAlignment="1">
      <alignment horizontal="center"/>
    </xf>
    <xf numFmtId="165" fontId="13" fillId="27" borderId="1" xfId="0" applyNumberFormat="1" applyFont="1" applyFill="1" applyBorder="1" applyAlignment="1">
      <alignment horizontal="center"/>
    </xf>
    <xf numFmtId="2" fontId="7" fillId="26" borderId="1" xfId="0" applyNumberFormat="1" applyFont="1" applyFill="1" applyBorder="1" applyAlignment="1">
      <alignment horizontal="center"/>
    </xf>
    <xf numFmtId="2" fontId="10" fillId="14" borderId="1" xfId="0" applyNumberFormat="1" applyFont="1" applyFill="1" applyBorder="1" applyAlignment="1">
      <alignment horizontal="center"/>
    </xf>
    <xf numFmtId="4" fontId="10" fillId="15" borderId="1" xfId="0" applyNumberFormat="1" applyFont="1" applyFill="1" applyBorder="1" applyAlignment="1">
      <alignment horizontal="center"/>
    </xf>
    <xf numFmtId="2" fontId="10" fillId="15" borderId="1" xfId="0" applyNumberFormat="1" applyFont="1" applyFill="1" applyBorder="1" applyAlignment="1">
      <alignment horizontal="center"/>
    </xf>
    <xf numFmtId="164" fontId="10" fillId="21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5" fontId="6" fillId="25" borderId="2" xfId="0" applyNumberFormat="1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/>
    </xf>
    <xf numFmtId="165" fontId="3" fillId="25" borderId="2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/>
    </xf>
    <xf numFmtId="165" fontId="3" fillId="25" borderId="0" xfId="0" applyNumberFormat="1" applyFont="1" applyFill="1" applyAlignment="1">
      <alignment horizontal="center" vertical="center" wrapText="1"/>
    </xf>
    <xf numFmtId="0" fontId="3" fillId="0" borderId="2" xfId="0" applyFont="1" applyBorder="1"/>
    <xf numFmtId="164" fontId="20" fillId="11" borderId="3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64" fontId="18" fillId="11" borderId="9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24" fillId="3" borderId="8" xfId="0" applyNumberFormat="1" applyFont="1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24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3" borderId="16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/>
    </xf>
    <xf numFmtId="166" fontId="25" fillId="3" borderId="6" xfId="0" applyNumberFormat="1" applyFont="1" applyFill="1" applyBorder="1" applyAlignment="1">
      <alignment horizontal="center"/>
    </xf>
    <xf numFmtId="166" fontId="23" fillId="6" borderId="6" xfId="0" applyNumberFormat="1" applyFont="1" applyFill="1" applyBorder="1" applyAlignment="1">
      <alignment horizontal="center"/>
    </xf>
    <xf numFmtId="166" fontId="23" fillId="6" borderId="8" xfId="0" applyNumberFormat="1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/>
    </xf>
    <xf numFmtId="0" fontId="23" fillId="21" borderId="15" xfId="0" applyFont="1" applyFill="1" applyBorder="1" applyAlignment="1">
      <alignment horizontal="center" vertical="center" wrapText="1"/>
    </xf>
    <xf numFmtId="0" fontId="23" fillId="21" borderId="16" xfId="0" applyFont="1" applyFill="1" applyBorder="1" applyAlignment="1">
      <alignment horizontal="center"/>
    </xf>
    <xf numFmtId="0" fontId="23" fillId="5" borderId="17" xfId="0" applyFont="1" applyFill="1" applyBorder="1" applyAlignment="1">
      <alignment horizontal="center"/>
    </xf>
    <xf numFmtId="0" fontId="23" fillId="21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4" fillId="0" borderId="19" xfId="0" applyFont="1" applyBorder="1"/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left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3" borderId="24" xfId="0" applyFont="1" applyFill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horizontal="center"/>
    </xf>
    <xf numFmtId="0" fontId="24" fillId="0" borderId="27" xfId="0" applyFont="1" applyBorder="1"/>
    <xf numFmtId="0" fontId="23" fillId="6" borderId="27" xfId="0" applyFont="1" applyFill="1" applyBorder="1" applyAlignment="1">
      <alignment horizontal="center"/>
    </xf>
    <xf numFmtId="0" fontId="24" fillId="6" borderId="27" xfId="0" applyFont="1" applyFill="1" applyBorder="1"/>
    <xf numFmtId="0" fontId="23" fillId="5" borderId="27" xfId="0" applyFont="1" applyFill="1" applyBorder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4" fillId="0" borderId="28" xfId="0" applyFont="1" applyBorder="1"/>
    <xf numFmtId="164" fontId="23" fillId="20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2" name="Picture 1" descr="https://i1.wp.com/pixel.tcog.cp1.news.com.au/track/news/content/v2/8131c5a5bd2c90e4df988fc5ec8c790f?t_product=HeraldSun&amp;t_template=s3/chronicle-tg_tlc_promo/index&amp;td_clientDebug=false&amp;td_device=desktop&amp;td_loadTlcCss=true">
          <a:extLst>
            <a:ext uri="{FF2B5EF4-FFF2-40B4-BE49-F238E27FC236}">
              <a16:creationId xmlns:a16="http://schemas.microsoft.com/office/drawing/2014/main" id="{B0EE2E14-DA9C-4E52-BDEC-B7BA4D64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3" name="Picture 2" descr="https://i1.wp.com/pixel.tcog.cp1.news.com.au/track/p13n/v2/users/17161878/items/2be458a28ee21e9a03cfe081fff5ae5d/similars?category=sport&amp;limit=2&amp;t_product=HeraldSun&amp;t_template=s3/chronicle-tg_tlc_contentlist/index&amp;td_contentlistTitle=RELATED%2520CONTENT&amp;td_eventKey=event10&amp;td_group_id=related-articles">
          <a:extLst>
            <a:ext uri="{FF2B5EF4-FFF2-40B4-BE49-F238E27FC236}">
              <a16:creationId xmlns:a16="http://schemas.microsoft.com/office/drawing/2014/main" id="{9E9D6AC1-1A02-4CD5-9071-3AA711FB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35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7E66-2579-49FE-B668-FD7703907ED5}">
  <dimension ref="B1:U25"/>
  <sheetViews>
    <sheetView tabSelected="1" workbookViewId="0"/>
  </sheetViews>
  <sheetFormatPr defaultRowHeight="15"/>
  <cols>
    <col min="1" max="1" width="4.28515625" customWidth="1"/>
    <col min="2" max="2" width="23.5703125" bestFit="1" customWidth="1"/>
    <col min="3" max="16" width="6.42578125" style="202" customWidth="1"/>
    <col min="17" max="20" width="6.42578125" customWidth="1"/>
    <col min="21" max="21" width="10.140625" bestFit="1" customWidth="1"/>
  </cols>
  <sheetData>
    <row r="1" spans="2:21" ht="15.75" thickBot="1"/>
    <row r="2" spans="2:21" ht="15.75" thickBot="1">
      <c r="B2" s="216" t="s">
        <v>942</v>
      </c>
    </row>
    <row r="3" spans="2:21" ht="15.75" thickBot="1">
      <c r="B3" s="217" t="s">
        <v>943</v>
      </c>
    </row>
    <row r="4" spans="2:21" ht="15.75" thickBot="1">
      <c r="B4" s="218" t="s">
        <v>944</v>
      </c>
    </row>
    <row r="5" spans="2:21" ht="15.75" thickBot="1">
      <c r="B5" s="219" t="s">
        <v>946</v>
      </c>
    </row>
    <row r="6" spans="2:21" ht="15.75" thickBot="1">
      <c r="B6" s="215" t="s">
        <v>945</v>
      </c>
    </row>
    <row r="7" spans="2:21" ht="15.75" thickBot="1"/>
    <row r="8" spans="2:21" ht="15.75" thickTop="1">
      <c r="B8" s="220" t="s">
        <v>586</v>
      </c>
      <c r="C8" s="221" t="s">
        <v>918</v>
      </c>
      <c r="D8" s="222"/>
      <c r="E8" s="221" t="s">
        <v>919</v>
      </c>
      <c r="F8" s="222"/>
      <c r="G8" s="221" t="s">
        <v>920</v>
      </c>
      <c r="H8" s="222"/>
      <c r="I8" s="221" t="s">
        <v>921</v>
      </c>
      <c r="J8" s="222"/>
      <c r="K8" s="221" t="s">
        <v>922</v>
      </c>
      <c r="L8" s="222"/>
      <c r="M8" s="221" t="s">
        <v>923</v>
      </c>
      <c r="N8" s="222"/>
      <c r="O8" s="221" t="s">
        <v>924</v>
      </c>
      <c r="P8" s="222"/>
      <c r="Q8" s="221" t="s">
        <v>925</v>
      </c>
      <c r="R8" s="222"/>
      <c r="S8" s="221" t="s">
        <v>926</v>
      </c>
      <c r="T8" s="223"/>
    </row>
    <row r="9" spans="2:21">
      <c r="B9" s="224" t="s">
        <v>927</v>
      </c>
      <c r="C9" s="190" t="s">
        <v>29</v>
      </c>
      <c r="D9" s="191" t="s">
        <v>37</v>
      </c>
      <c r="E9" s="190" t="s">
        <v>122</v>
      </c>
      <c r="F9" s="191" t="s">
        <v>52</v>
      </c>
      <c r="G9" s="192" t="s">
        <v>76</v>
      </c>
      <c r="H9" s="193" t="s">
        <v>100</v>
      </c>
      <c r="I9" s="190" t="s">
        <v>18</v>
      </c>
      <c r="J9" s="191" t="s">
        <v>82</v>
      </c>
      <c r="K9" s="190" t="s">
        <v>58</v>
      </c>
      <c r="L9" s="191" t="s">
        <v>106</v>
      </c>
      <c r="M9" s="190" t="s">
        <v>24</v>
      </c>
      <c r="N9" s="191" t="s">
        <v>66</v>
      </c>
      <c r="O9" s="190" t="s">
        <v>90</v>
      </c>
      <c r="P9" s="191" t="s">
        <v>70</v>
      </c>
      <c r="Q9" s="190" t="s">
        <v>49</v>
      </c>
      <c r="R9" s="191" t="s">
        <v>116</v>
      </c>
      <c r="S9" s="192" t="s">
        <v>45</v>
      </c>
      <c r="T9" s="225" t="s">
        <v>34</v>
      </c>
    </row>
    <row r="10" spans="2:21">
      <c r="B10" s="226" t="s">
        <v>928</v>
      </c>
      <c r="C10" s="190">
        <v>100</v>
      </c>
      <c r="D10" s="194">
        <v>91</v>
      </c>
      <c r="E10" s="190">
        <v>99</v>
      </c>
      <c r="F10" s="194">
        <v>65</v>
      </c>
      <c r="G10" s="195">
        <v>77</v>
      </c>
      <c r="H10" s="193">
        <v>102</v>
      </c>
      <c r="I10" s="190">
        <v>106</v>
      </c>
      <c r="J10" s="194">
        <v>89</v>
      </c>
      <c r="K10" s="190">
        <v>81</v>
      </c>
      <c r="L10" s="194">
        <v>59</v>
      </c>
      <c r="M10" s="190">
        <v>102</v>
      </c>
      <c r="N10" s="194">
        <v>60</v>
      </c>
      <c r="O10" s="190">
        <v>113</v>
      </c>
      <c r="P10" s="194">
        <v>101</v>
      </c>
      <c r="Q10" s="190">
        <v>77</v>
      </c>
      <c r="R10" s="194">
        <v>72</v>
      </c>
      <c r="S10" s="196">
        <v>84</v>
      </c>
      <c r="T10" s="227">
        <v>111</v>
      </c>
    </row>
    <row r="11" spans="2:21">
      <c r="B11" s="226" t="s">
        <v>929</v>
      </c>
      <c r="C11" s="190">
        <v>1699</v>
      </c>
      <c r="D11" s="194">
        <v>1600</v>
      </c>
      <c r="E11" s="190">
        <v>1810</v>
      </c>
      <c r="F11" s="194">
        <v>1492</v>
      </c>
      <c r="G11" s="190">
        <v>1712</v>
      </c>
      <c r="H11" s="194">
        <v>1593</v>
      </c>
      <c r="I11" s="190">
        <v>1784</v>
      </c>
      <c r="J11" s="194">
        <v>1518</v>
      </c>
      <c r="K11" s="190">
        <v>1783</v>
      </c>
      <c r="L11" s="194">
        <v>1518</v>
      </c>
      <c r="M11" s="190">
        <v>1815</v>
      </c>
      <c r="N11" s="194">
        <v>1486</v>
      </c>
      <c r="O11" s="190">
        <v>1753</v>
      </c>
      <c r="P11" s="194">
        <v>1547</v>
      </c>
      <c r="Q11" s="196">
        <v>1594</v>
      </c>
      <c r="R11" s="214">
        <v>1705</v>
      </c>
      <c r="S11" s="196">
        <v>1495</v>
      </c>
      <c r="T11" s="227">
        <v>1803</v>
      </c>
    </row>
    <row r="12" spans="2:21">
      <c r="B12" s="226" t="s">
        <v>930</v>
      </c>
      <c r="C12" s="190">
        <v>360</v>
      </c>
      <c r="D12" s="194">
        <v>350</v>
      </c>
      <c r="E12" s="190">
        <v>434</v>
      </c>
      <c r="F12" s="194">
        <v>378</v>
      </c>
      <c r="G12" s="210">
        <v>461</v>
      </c>
      <c r="H12" s="194">
        <v>338</v>
      </c>
      <c r="I12" s="190">
        <v>428</v>
      </c>
      <c r="J12" s="194">
        <v>346</v>
      </c>
      <c r="K12" s="190">
        <v>400</v>
      </c>
      <c r="L12" s="194">
        <v>360</v>
      </c>
      <c r="M12" s="190">
        <v>424</v>
      </c>
      <c r="N12" s="194">
        <v>350</v>
      </c>
      <c r="O12" s="190">
        <v>417</v>
      </c>
      <c r="P12" s="194">
        <v>355</v>
      </c>
      <c r="Q12" s="196">
        <v>355</v>
      </c>
      <c r="R12" s="197">
        <v>413</v>
      </c>
      <c r="S12" s="196">
        <v>362</v>
      </c>
      <c r="T12" s="227">
        <v>434</v>
      </c>
    </row>
    <row r="13" spans="2:21" ht="15.75" thickBot="1">
      <c r="B13" s="226" t="s">
        <v>931</v>
      </c>
      <c r="C13" s="198">
        <f>(C11/D11)/(C10/D10)</f>
        <v>0.96630624999999981</v>
      </c>
      <c r="D13" s="199">
        <f>(D11/C11)/(D10/C10)</f>
        <v>1.0348686040269324</v>
      </c>
      <c r="E13" s="198">
        <f>(E11/F11)/(E10/F10)</f>
        <v>0.79650391312589708</v>
      </c>
      <c r="F13" s="199">
        <f>(F11/E11)/(F10/E10)</f>
        <v>1.2554866128346791</v>
      </c>
      <c r="G13" s="208">
        <f>(G11/H11)/(G10/H10)</f>
        <v>1.4236309829530167</v>
      </c>
      <c r="H13" s="200">
        <f>(H11/G11)/(H10/G10)</f>
        <v>0.70242921935129199</v>
      </c>
      <c r="I13" s="198">
        <f>(I11/J11)/(I10/J10)</f>
        <v>0.9867501926566733</v>
      </c>
      <c r="J13" s="199">
        <f>(J11/I11)/(J10/I10)</f>
        <v>1.013427722073865</v>
      </c>
      <c r="K13" s="198">
        <f>(K11/L11)/(K10/L10)</f>
        <v>0.85555230241220592</v>
      </c>
      <c r="L13" s="199">
        <f>(L11/K11)/(L10/K10)</f>
        <v>1.1688356131828854</v>
      </c>
      <c r="M13" s="198">
        <f>(M11/N11)/(M10/N10)</f>
        <v>0.71847042989470356</v>
      </c>
      <c r="N13" s="209">
        <f>(N11/M11)/(N10/M10)</f>
        <v>1.3918457300275482</v>
      </c>
      <c r="O13" s="201">
        <f>(O11/P11)/(O10/P10)</f>
        <v>1.0128252798736921</v>
      </c>
      <c r="P13" s="200">
        <f>(P11/O11)/(P10/O10)</f>
        <v>0.98733712504165427</v>
      </c>
      <c r="Q13" s="198">
        <f>(Q11/R11)/(Q10/R10)</f>
        <v>0.87418973987888948</v>
      </c>
      <c r="R13" s="199">
        <f>(R11/Q11)/(R10/Q10)</f>
        <v>1.143916422696222</v>
      </c>
      <c r="S13" s="201">
        <f>(S11/T11)/(S10/T10)</f>
        <v>1.0956936851279613</v>
      </c>
      <c r="T13" s="228">
        <f>(T11/S11)/(T10/S10)</f>
        <v>0.91266383440296484</v>
      </c>
    </row>
    <row r="14" spans="2:21" ht="16.5" thickTop="1" thickBot="1">
      <c r="B14" s="229" t="s">
        <v>932</v>
      </c>
      <c r="C14" s="230">
        <f>SUM(C11:D11)</f>
        <v>3299</v>
      </c>
      <c r="D14" s="231"/>
      <c r="E14" s="230">
        <f>SUM(E11:F11)</f>
        <v>3302</v>
      </c>
      <c r="F14" s="231"/>
      <c r="G14" s="232">
        <f>SUM(G11:H11)</f>
        <v>3305</v>
      </c>
      <c r="H14" s="233"/>
      <c r="I14" s="230">
        <f>SUM(I11:J11)</f>
        <v>3302</v>
      </c>
      <c r="J14" s="231"/>
      <c r="K14" s="230">
        <f>SUM(K11:L11)</f>
        <v>3301</v>
      </c>
      <c r="L14" s="231"/>
      <c r="M14" s="230">
        <f>SUM(M11:N11)</f>
        <v>3301</v>
      </c>
      <c r="N14" s="231"/>
      <c r="O14" s="230">
        <f>SUM(O11:P11)</f>
        <v>3300</v>
      </c>
      <c r="P14" s="231"/>
      <c r="Q14" s="230">
        <f>SUM(Q11:R11)</f>
        <v>3299</v>
      </c>
      <c r="R14" s="231"/>
      <c r="S14" s="234">
        <f>SUM(S11:T11)</f>
        <v>3298</v>
      </c>
      <c r="T14" s="237"/>
      <c r="U14" s="238">
        <f>AVERAGE(C14:T14)</f>
        <v>3300.7777777777778</v>
      </c>
    </row>
    <row r="15" spans="2:21" ht="16.5" thickTop="1" thickBot="1"/>
    <row r="16" spans="2:21" ht="15.75" thickTop="1">
      <c r="B16" s="220" t="s">
        <v>590</v>
      </c>
      <c r="C16" s="221" t="s">
        <v>933</v>
      </c>
      <c r="D16" s="222"/>
      <c r="E16" s="221" t="s">
        <v>934</v>
      </c>
      <c r="F16" s="222"/>
      <c r="G16" s="221" t="s">
        <v>935</v>
      </c>
      <c r="H16" s="222"/>
      <c r="I16" s="221" t="s">
        <v>936</v>
      </c>
      <c r="J16" s="222"/>
      <c r="K16" s="221" t="s">
        <v>937</v>
      </c>
      <c r="L16" s="222"/>
      <c r="M16" s="221" t="s">
        <v>938</v>
      </c>
      <c r="N16" s="222"/>
      <c r="O16" s="221" t="s">
        <v>939</v>
      </c>
      <c r="P16" s="222"/>
      <c r="Q16" s="221" t="s">
        <v>940</v>
      </c>
      <c r="R16" s="222"/>
      <c r="S16" s="221" t="s">
        <v>941</v>
      </c>
      <c r="T16" s="223"/>
    </row>
    <row r="17" spans="2:21">
      <c r="B17" s="224" t="s">
        <v>927</v>
      </c>
      <c r="C17" s="190" t="s">
        <v>52</v>
      </c>
      <c r="D17" s="191" t="s">
        <v>37</v>
      </c>
      <c r="E17" s="192" t="s">
        <v>58</v>
      </c>
      <c r="F17" s="193" t="s">
        <v>18</v>
      </c>
      <c r="G17" s="190" t="s">
        <v>82</v>
      </c>
      <c r="H17" s="191" t="s">
        <v>76</v>
      </c>
      <c r="I17" s="192" t="s">
        <v>70</v>
      </c>
      <c r="J17" s="193" t="s">
        <v>24</v>
      </c>
      <c r="K17" s="192" t="s">
        <v>66</v>
      </c>
      <c r="L17" s="193" t="s">
        <v>90</v>
      </c>
      <c r="M17" s="190" t="s">
        <v>106</v>
      </c>
      <c r="N17" s="191" t="s">
        <v>49</v>
      </c>
      <c r="O17" s="192" t="s">
        <v>116</v>
      </c>
      <c r="P17" s="193" t="s">
        <v>100</v>
      </c>
      <c r="Q17" s="192" t="s">
        <v>45</v>
      </c>
      <c r="R17" s="193" t="s">
        <v>122</v>
      </c>
      <c r="S17" s="190" t="s">
        <v>34</v>
      </c>
      <c r="T17" s="235" t="s">
        <v>29</v>
      </c>
    </row>
    <row r="18" spans="2:21">
      <c r="B18" s="226" t="s">
        <v>928</v>
      </c>
      <c r="C18" s="190">
        <v>101</v>
      </c>
      <c r="D18" s="194">
        <v>73</v>
      </c>
      <c r="E18" s="195">
        <v>57</v>
      </c>
      <c r="F18" s="193">
        <v>75</v>
      </c>
      <c r="G18" s="190">
        <v>123</v>
      </c>
      <c r="H18" s="194">
        <v>102</v>
      </c>
      <c r="I18" s="195">
        <v>97</v>
      </c>
      <c r="J18" s="193">
        <v>104</v>
      </c>
      <c r="K18" s="195">
        <v>87</v>
      </c>
      <c r="L18" s="203">
        <v>95</v>
      </c>
      <c r="M18" s="190">
        <v>123</v>
      </c>
      <c r="N18" s="194">
        <v>81</v>
      </c>
      <c r="O18" s="195">
        <v>79</v>
      </c>
      <c r="P18" s="193">
        <v>93</v>
      </c>
      <c r="Q18" s="195">
        <v>58</v>
      </c>
      <c r="R18" s="193">
        <v>109</v>
      </c>
      <c r="S18" s="204">
        <v>77</v>
      </c>
      <c r="T18" s="236">
        <v>73</v>
      </c>
    </row>
    <row r="19" spans="2:21">
      <c r="B19" s="226" t="s">
        <v>929</v>
      </c>
      <c r="C19" s="210">
        <v>1856</v>
      </c>
      <c r="D19" s="194">
        <v>1443</v>
      </c>
      <c r="E19" s="195">
        <v>1481</v>
      </c>
      <c r="F19" s="193">
        <v>1819</v>
      </c>
      <c r="G19" s="210">
        <v>1856</v>
      </c>
      <c r="H19" s="194">
        <v>1445</v>
      </c>
      <c r="I19" s="195">
        <v>1644</v>
      </c>
      <c r="J19" s="193">
        <v>1655</v>
      </c>
      <c r="K19" s="213">
        <v>1703</v>
      </c>
      <c r="L19" s="194">
        <v>1597</v>
      </c>
      <c r="M19" s="210">
        <v>1879</v>
      </c>
      <c r="N19" s="194">
        <v>1423</v>
      </c>
      <c r="O19" s="195">
        <v>1589</v>
      </c>
      <c r="P19" s="193">
        <v>1714</v>
      </c>
      <c r="Q19" s="196">
        <v>1417</v>
      </c>
      <c r="R19" s="212">
        <v>1884</v>
      </c>
      <c r="S19" s="204">
        <v>1809</v>
      </c>
      <c r="T19" s="236">
        <v>1492</v>
      </c>
    </row>
    <row r="20" spans="2:21">
      <c r="B20" s="226" t="s">
        <v>930</v>
      </c>
      <c r="C20" s="190">
        <v>405</v>
      </c>
      <c r="D20" s="194">
        <v>366</v>
      </c>
      <c r="E20" s="195">
        <v>369</v>
      </c>
      <c r="F20" s="211">
        <v>447</v>
      </c>
      <c r="G20" s="190">
        <v>411</v>
      </c>
      <c r="H20" s="194">
        <v>367</v>
      </c>
      <c r="I20" s="195">
        <v>383</v>
      </c>
      <c r="J20" s="193">
        <v>396</v>
      </c>
      <c r="K20" s="205">
        <v>403</v>
      </c>
      <c r="L20" s="194">
        <v>354</v>
      </c>
      <c r="M20" s="190">
        <v>421</v>
      </c>
      <c r="N20" s="194">
        <v>338</v>
      </c>
      <c r="O20" s="195">
        <v>370</v>
      </c>
      <c r="P20" s="193">
        <v>383</v>
      </c>
      <c r="Q20" s="196">
        <v>337</v>
      </c>
      <c r="R20" s="197">
        <v>400</v>
      </c>
      <c r="S20" s="204">
        <v>440</v>
      </c>
      <c r="T20" s="236">
        <v>330</v>
      </c>
    </row>
    <row r="21" spans="2:21" ht="15.75" thickBot="1">
      <c r="B21" s="226" t="s">
        <v>931</v>
      </c>
      <c r="C21" s="198">
        <f>(C19/D19)/(C18/D18)</f>
        <v>0.92963641478492964</v>
      </c>
      <c r="D21" s="199">
        <f>(D19/C19)/(D18/C18)</f>
        <v>1.0756893599433162</v>
      </c>
      <c r="E21" s="201">
        <f>(E19/F19)/(E18/F18)</f>
        <v>1.0712942333844506</v>
      </c>
      <c r="F21" s="206">
        <f>(F19/E19)/(F18/E18)</f>
        <v>0.93345037137069542</v>
      </c>
      <c r="G21" s="201">
        <f>(G19/H19)/(G18/H18)</f>
        <v>1.0651362984218078</v>
      </c>
      <c r="H21" s="200">
        <f>(H19/G19)/(H18/G18)</f>
        <v>0.93884698275862077</v>
      </c>
      <c r="I21" s="201">
        <f>(I19/J19)/(I18/J18)</f>
        <v>1.0650387765907745</v>
      </c>
      <c r="J21" s="200">
        <f>(J19/I19)/(J18/I18)</f>
        <v>0.93893294965375262</v>
      </c>
      <c r="K21" s="207">
        <f>(K19/L19)/(K18/L18)</f>
        <v>1.1644318729802288</v>
      </c>
      <c r="L21" s="199">
        <f>(L19/K19)/(L18/K18)</f>
        <v>0.85878789751831131</v>
      </c>
      <c r="M21" s="198">
        <f>(M19/N19)/(M18/N18)</f>
        <v>0.86956447217318267</v>
      </c>
      <c r="N21" s="199">
        <f>(N19/M19)/(N18/M18)</f>
        <v>1.1500009855518105</v>
      </c>
      <c r="O21" s="201">
        <f>(O19/P19)/(O18/P18)</f>
        <v>1.0913622734590787</v>
      </c>
      <c r="P21" s="200">
        <f>(P19/O19)/(P18/O18)</f>
        <v>0.91628602556554806</v>
      </c>
      <c r="Q21" s="208">
        <f>(Q19/R19)/(Q18/R18)</f>
        <v>1.4134728018156526</v>
      </c>
      <c r="R21" s="200">
        <f>(R19/Q19)/(R18/Q18)</f>
        <v>0.70747735557095037</v>
      </c>
      <c r="S21" s="201">
        <f>(S19/T19)/(S18/T18)</f>
        <v>1.1494812158351033</v>
      </c>
      <c r="T21" s="228">
        <f>(T19/S19)/(T18/S18)</f>
        <v>0.86995766979410405</v>
      </c>
    </row>
    <row r="22" spans="2:21" ht="16.5" thickTop="1" thickBot="1">
      <c r="B22" s="229" t="s">
        <v>932</v>
      </c>
      <c r="C22" s="230">
        <f>SUM(C19:D19)</f>
        <v>3299</v>
      </c>
      <c r="D22" s="231"/>
      <c r="E22" s="230">
        <f>SUM(E19:F19)</f>
        <v>3300</v>
      </c>
      <c r="F22" s="231"/>
      <c r="G22" s="230">
        <f>SUM(G19:H19)</f>
        <v>3301</v>
      </c>
      <c r="H22" s="231"/>
      <c r="I22" s="230">
        <f>SUM(I19:J19)</f>
        <v>3299</v>
      </c>
      <c r="J22" s="231"/>
      <c r="K22" s="230">
        <f>SUM(K19:L19)</f>
        <v>3300</v>
      </c>
      <c r="L22" s="231"/>
      <c r="M22" s="230">
        <f>SUM(M19:N19)</f>
        <v>3302</v>
      </c>
      <c r="N22" s="231"/>
      <c r="O22" s="230">
        <f>SUM(O19:P19)</f>
        <v>3303</v>
      </c>
      <c r="P22" s="231"/>
      <c r="Q22" s="230">
        <f>SUM(Q19:R19)</f>
        <v>3301</v>
      </c>
      <c r="R22" s="231"/>
      <c r="S22" s="230">
        <f>SUM(S19:T19)</f>
        <v>3301</v>
      </c>
      <c r="T22" s="237"/>
      <c r="U22" s="238">
        <f>AVERAGE(C22:T22)</f>
        <v>3300.6666666666665</v>
      </c>
    </row>
    <row r="23" spans="2:21" ht="16.5" thickTop="1" thickBot="1"/>
    <row r="24" spans="2:21" ht="16.5" thickTop="1" thickBot="1">
      <c r="U24" s="238">
        <f>AVERAGE(U14:U22)</f>
        <v>3300.7222222222222</v>
      </c>
    </row>
    <row r="25" spans="2:21" ht="15.75" thickTop="1"/>
  </sheetData>
  <mergeCells count="36">
    <mergeCell ref="S16:T16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Q14:R14"/>
    <mergeCell ref="S14:T14"/>
    <mergeCell ref="C16:D16"/>
    <mergeCell ref="E16:F16"/>
    <mergeCell ref="G16:H16"/>
    <mergeCell ref="I16:J16"/>
    <mergeCell ref="K16:L16"/>
    <mergeCell ref="M16:N16"/>
    <mergeCell ref="O16:P16"/>
    <mergeCell ref="Q16:R16"/>
    <mergeCell ref="O8:P8"/>
    <mergeCell ref="Q8:R8"/>
    <mergeCell ref="S8:T8"/>
    <mergeCell ref="C14:D14"/>
    <mergeCell ref="E14:F14"/>
    <mergeCell ref="G14:H14"/>
    <mergeCell ref="I14:J14"/>
    <mergeCell ref="K14:L14"/>
    <mergeCell ref="M14:N14"/>
    <mergeCell ref="O14:P14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C2D8F-2C0F-42DF-8764-2722FEEBEAE0}">
  <dimension ref="A1:V911"/>
  <sheetViews>
    <sheetView zoomScale="115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2"/>
  <cols>
    <col min="1" max="1" width="8.42578125" style="48" bestFit="1" customWidth="1"/>
    <col min="2" max="2" width="16.140625" style="47" bestFit="1" customWidth="1"/>
    <col min="3" max="3" width="7" style="48" bestFit="1" customWidth="1"/>
    <col min="4" max="4" width="9" style="7" bestFit="1" customWidth="1"/>
    <col min="5" max="5" width="7.7109375" style="48" bestFit="1" customWidth="1"/>
    <col min="6" max="6" width="6.5703125" style="48" bestFit="1" customWidth="1"/>
    <col min="7" max="7" width="6.5703125" style="126" customWidth="1"/>
    <col min="8" max="19" width="7.5703125" style="48" customWidth="1"/>
    <col min="20" max="20" width="8" style="125" bestFit="1" customWidth="1"/>
    <col min="21" max="21" width="6.42578125" style="48" bestFit="1" customWidth="1"/>
    <col min="22" max="22" width="37" style="1" bestFit="1" customWidth="1"/>
    <col min="23" max="23" width="9.140625" style="2"/>
    <col min="24" max="24" width="4.42578125" style="2" bestFit="1" customWidth="1"/>
    <col min="25" max="16384" width="9.140625" style="2"/>
  </cols>
  <sheetData>
    <row r="1" spans="1:22" s="45" customFormat="1" ht="15.75">
      <c r="A1" s="130" t="s">
        <v>0</v>
      </c>
      <c r="B1" s="131" t="s">
        <v>2</v>
      </c>
      <c r="C1" s="130" t="s">
        <v>1</v>
      </c>
      <c r="D1" s="6" t="s">
        <v>3</v>
      </c>
      <c r="E1" s="130" t="s">
        <v>570</v>
      </c>
      <c r="F1" s="130" t="s">
        <v>571</v>
      </c>
      <c r="G1" s="130" t="s">
        <v>572</v>
      </c>
      <c r="H1" s="130" t="s">
        <v>573</v>
      </c>
      <c r="I1" s="130" t="s">
        <v>574</v>
      </c>
      <c r="J1" s="130" t="s">
        <v>575</v>
      </c>
      <c r="K1" s="130" t="s">
        <v>576</v>
      </c>
      <c r="L1" s="130" t="s">
        <v>405</v>
      </c>
      <c r="M1" s="130" t="s">
        <v>577</v>
      </c>
      <c r="N1" s="130" t="s">
        <v>578</v>
      </c>
      <c r="O1" s="130" t="s">
        <v>8</v>
      </c>
      <c r="P1" s="130" t="s">
        <v>579</v>
      </c>
      <c r="Q1" s="132" t="s">
        <v>580</v>
      </c>
      <c r="R1" s="130" t="s">
        <v>581</v>
      </c>
      <c r="S1" s="130" t="s">
        <v>582</v>
      </c>
      <c r="T1" s="5" t="s">
        <v>583</v>
      </c>
      <c r="U1" s="130" t="s">
        <v>584</v>
      </c>
      <c r="V1" s="130" t="s">
        <v>585</v>
      </c>
    </row>
    <row r="2" spans="1:22">
      <c r="A2" s="59" t="s">
        <v>209</v>
      </c>
      <c r="B2" s="47" t="s">
        <v>427</v>
      </c>
      <c r="C2" s="61" t="s">
        <v>18</v>
      </c>
      <c r="D2" s="73">
        <v>551300</v>
      </c>
      <c r="E2" s="55" t="s">
        <v>590</v>
      </c>
      <c r="F2" s="4" t="s">
        <v>624</v>
      </c>
      <c r="G2" s="92">
        <v>155</v>
      </c>
      <c r="H2" s="55">
        <v>14</v>
      </c>
      <c r="I2" s="55">
        <v>24</v>
      </c>
      <c r="J2" s="55">
        <v>5</v>
      </c>
      <c r="K2" s="68">
        <v>9</v>
      </c>
      <c r="L2" s="55"/>
      <c r="M2" s="56" t="s">
        <v>588</v>
      </c>
      <c r="N2" s="55"/>
      <c r="O2" s="83">
        <v>15</v>
      </c>
      <c r="P2" s="55">
        <v>5</v>
      </c>
      <c r="Q2" s="55">
        <v>2</v>
      </c>
      <c r="R2" s="55">
        <v>89</v>
      </c>
      <c r="S2" s="55">
        <v>73</v>
      </c>
      <c r="T2" s="52">
        <f t="shared" ref="T2:T65" si="0">(D2/1000)/U2</f>
        <v>299.422056</v>
      </c>
      <c r="U2" s="84">
        <f>(G2/S2)/1.1532</f>
        <v>1.8412137280895566</v>
      </c>
      <c r="V2" s="1" t="s">
        <v>647</v>
      </c>
    </row>
    <row r="3" spans="1:22">
      <c r="A3" s="59" t="s">
        <v>209</v>
      </c>
      <c r="B3" s="47" t="s">
        <v>262</v>
      </c>
      <c r="C3" s="61" t="s">
        <v>122</v>
      </c>
      <c r="D3" s="62">
        <v>394100</v>
      </c>
      <c r="E3" s="48" t="s">
        <v>586</v>
      </c>
      <c r="F3" s="61" t="s">
        <v>591</v>
      </c>
      <c r="G3" s="92">
        <v>144</v>
      </c>
      <c r="H3" s="61">
        <v>24</v>
      </c>
      <c r="I3" s="61">
        <v>15</v>
      </c>
      <c r="J3" s="61">
        <v>8</v>
      </c>
      <c r="K3" s="61">
        <v>1</v>
      </c>
      <c r="L3" s="61"/>
      <c r="M3" s="61"/>
      <c r="N3" s="61">
        <v>1</v>
      </c>
      <c r="O3" s="61">
        <v>11</v>
      </c>
      <c r="P3" s="61">
        <v>7</v>
      </c>
      <c r="Q3" s="61">
        <v>2</v>
      </c>
      <c r="R3" s="61">
        <v>79</v>
      </c>
      <c r="S3" s="61">
        <v>71</v>
      </c>
      <c r="T3" s="52">
        <f t="shared" si="0"/>
        <v>221.67249222222225</v>
      </c>
      <c r="U3" s="84">
        <f>G3/((S3/1)*1.1408)</f>
        <v>1.7778480137486912</v>
      </c>
      <c r="V3" s="64" t="s">
        <v>209</v>
      </c>
    </row>
    <row r="4" spans="1:22">
      <c r="A4" s="75" t="s">
        <v>138</v>
      </c>
      <c r="B4" s="47" t="s">
        <v>208</v>
      </c>
      <c r="C4" s="61" t="s">
        <v>122</v>
      </c>
      <c r="D4" s="62">
        <v>318700</v>
      </c>
      <c r="E4" s="4" t="s">
        <v>590</v>
      </c>
      <c r="F4" s="4" t="s">
        <v>639</v>
      </c>
      <c r="G4" s="82">
        <v>147</v>
      </c>
      <c r="H4" s="55">
        <v>15</v>
      </c>
      <c r="I4" s="55">
        <v>4</v>
      </c>
      <c r="J4" s="55">
        <v>7</v>
      </c>
      <c r="K4" s="55">
        <v>5</v>
      </c>
      <c r="L4" s="55"/>
      <c r="M4" s="58" t="s">
        <v>601</v>
      </c>
      <c r="N4" s="55">
        <v>4.0999999999999996</v>
      </c>
      <c r="O4" s="55">
        <v>13</v>
      </c>
      <c r="P4" s="55">
        <v>2</v>
      </c>
      <c r="Q4" s="55">
        <v>1</v>
      </c>
      <c r="R4" s="55">
        <v>57</v>
      </c>
      <c r="S4" s="55">
        <v>74</v>
      </c>
      <c r="T4" s="52">
        <f t="shared" si="0"/>
        <v>189.72926448979592</v>
      </c>
      <c r="U4" s="84">
        <f>(G4/S4)/1.1826</f>
        <v>1.6797619537345563</v>
      </c>
      <c r="V4" s="1" t="s">
        <v>138</v>
      </c>
    </row>
    <row r="5" spans="1:22">
      <c r="A5" s="59" t="s">
        <v>209</v>
      </c>
      <c r="B5" s="47" t="s">
        <v>263</v>
      </c>
      <c r="C5" s="61" t="s">
        <v>122</v>
      </c>
      <c r="D5" s="62">
        <v>492700</v>
      </c>
      <c r="E5" s="4" t="s">
        <v>590</v>
      </c>
      <c r="F5" s="4" t="s">
        <v>639</v>
      </c>
      <c r="G5" s="63">
        <v>108</v>
      </c>
      <c r="H5" s="55">
        <v>10</v>
      </c>
      <c r="I5" s="55">
        <v>7</v>
      </c>
      <c r="J5" s="55">
        <v>2</v>
      </c>
      <c r="K5" s="55">
        <v>4</v>
      </c>
      <c r="L5" s="55"/>
      <c r="M5" s="56" t="s">
        <v>665</v>
      </c>
      <c r="N5" s="55">
        <v>1</v>
      </c>
      <c r="O5" s="55">
        <v>11</v>
      </c>
      <c r="P5" s="55">
        <v>9</v>
      </c>
      <c r="Q5" s="55">
        <v>3</v>
      </c>
      <c r="R5" s="55">
        <v>88</v>
      </c>
      <c r="S5" s="55">
        <v>58</v>
      </c>
      <c r="T5" s="52">
        <f t="shared" si="0"/>
        <v>312.91377</v>
      </c>
      <c r="U5" s="84">
        <f>(G5/S5)/1.1826</f>
        <v>1.5745551881593449</v>
      </c>
      <c r="V5" s="1" t="s">
        <v>647</v>
      </c>
    </row>
    <row r="6" spans="1:22">
      <c r="A6" s="59" t="s">
        <v>209</v>
      </c>
      <c r="B6" s="1" t="s">
        <v>442</v>
      </c>
      <c r="C6" s="55" t="s">
        <v>52</v>
      </c>
      <c r="D6" s="73">
        <v>570500</v>
      </c>
      <c r="E6" s="48" t="s">
        <v>590</v>
      </c>
      <c r="F6" s="48" t="s">
        <v>640</v>
      </c>
      <c r="G6" s="92">
        <v>153</v>
      </c>
      <c r="H6" s="55">
        <v>23</v>
      </c>
      <c r="I6" s="55">
        <v>15</v>
      </c>
      <c r="J6" s="55">
        <v>11</v>
      </c>
      <c r="K6" s="55">
        <v>7</v>
      </c>
      <c r="L6" s="55"/>
      <c r="M6" s="56" t="s">
        <v>648</v>
      </c>
      <c r="N6" s="55"/>
      <c r="O6" s="83">
        <v>14</v>
      </c>
      <c r="P6" s="55">
        <v>2</v>
      </c>
      <c r="Q6" s="55">
        <v>7</v>
      </c>
      <c r="R6" s="55">
        <v>71</v>
      </c>
      <c r="S6" s="55">
        <v>79</v>
      </c>
      <c r="T6" s="52">
        <f t="shared" si="0"/>
        <v>362.79474640522875</v>
      </c>
      <c r="U6" s="84">
        <f>(G6/S6)/1.2316</f>
        <v>1.5725145020781859</v>
      </c>
      <c r="V6" s="1" t="s">
        <v>647</v>
      </c>
    </row>
    <row r="7" spans="1:22">
      <c r="A7" s="80" t="s">
        <v>288</v>
      </c>
      <c r="B7" s="47" t="s">
        <v>302</v>
      </c>
      <c r="C7" s="48" t="s">
        <v>116</v>
      </c>
      <c r="D7" s="49">
        <v>310600</v>
      </c>
      <c r="E7" s="4" t="s">
        <v>590</v>
      </c>
      <c r="F7" s="4" t="s">
        <v>597</v>
      </c>
      <c r="G7" s="63">
        <v>85</v>
      </c>
      <c r="H7" s="55">
        <v>4</v>
      </c>
      <c r="I7" s="55">
        <v>4</v>
      </c>
      <c r="J7" s="55">
        <v>1</v>
      </c>
      <c r="K7" s="55">
        <v>4</v>
      </c>
      <c r="L7" s="55">
        <v>18</v>
      </c>
      <c r="M7" s="58" t="s">
        <v>616</v>
      </c>
      <c r="N7" s="55"/>
      <c r="O7" s="55">
        <v>4</v>
      </c>
      <c r="P7" s="55">
        <v>2</v>
      </c>
      <c r="Q7" s="55">
        <v>1</v>
      </c>
      <c r="R7" s="55">
        <v>75</v>
      </c>
      <c r="S7" s="55">
        <v>45</v>
      </c>
      <c r="T7" s="52">
        <f t="shared" si="0"/>
        <v>197.74988470588235</v>
      </c>
      <c r="U7" s="84">
        <f>(G7/S7)/1.2026</f>
        <v>1.5706709536744463</v>
      </c>
      <c r="V7" s="1" t="s">
        <v>642</v>
      </c>
    </row>
    <row r="8" spans="1:22">
      <c r="A8" s="89" t="s">
        <v>288</v>
      </c>
      <c r="B8" s="47" t="s">
        <v>298</v>
      </c>
      <c r="C8" s="61" t="s">
        <v>76</v>
      </c>
      <c r="D8" s="62">
        <v>264400</v>
      </c>
      <c r="E8" s="48" t="s">
        <v>586</v>
      </c>
      <c r="F8" s="48" t="s">
        <v>597</v>
      </c>
      <c r="G8" s="63">
        <v>72</v>
      </c>
      <c r="H8" s="61">
        <v>3</v>
      </c>
      <c r="I8" s="61">
        <v>5</v>
      </c>
      <c r="J8" s="61">
        <v>1</v>
      </c>
      <c r="K8" s="61">
        <v>4</v>
      </c>
      <c r="L8" s="61">
        <v>25</v>
      </c>
      <c r="M8" s="78" t="s">
        <v>645</v>
      </c>
      <c r="N8" s="61">
        <v>1.1000000000000001</v>
      </c>
      <c r="O8" s="61">
        <v>4</v>
      </c>
      <c r="P8" s="61">
        <v>2</v>
      </c>
      <c r="Q8" s="61">
        <v>1</v>
      </c>
      <c r="R8" s="61">
        <v>87</v>
      </c>
      <c r="S8" s="162">
        <v>38</v>
      </c>
      <c r="T8" s="52">
        <f t="shared" si="0"/>
        <v>168.87668666666667</v>
      </c>
      <c r="U8" s="84">
        <f>(G8/S8)/1.2102</f>
        <v>1.5656394332385251</v>
      </c>
      <c r="V8" s="64" t="s">
        <v>702</v>
      </c>
    </row>
    <row r="9" spans="1:22">
      <c r="A9" s="89" t="s">
        <v>288</v>
      </c>
      <c r="B9" s="47" t="s">
        <v>476</v>
      </c>
      <c r="C9" s="61" t="s">
        <v>76</v>
      </c>
      <c r="D9" s="73">
        <v>548000</v>
      </c>
      <c r="E9" s="48" t="s">
        <v>586</v>
      </c>
      <c r="F9" s="48" t="s">
        <v>597</v>
      </c>
      <c r="G9" s="165">
        <v>117</v>
      </c>
      <c r="H9" s="61">
        <v>6</v>
      </c>
      <c r="I9" s="61">
        <v>13</v>
      </c>
      <c r="J9" s="61">
        <v>5</v>
      </c>
      <c r="K9" s="61"/>
      <c r="L9" s="61">
        <v>33</v>
      </c>
      <c r="M9" s="61" t="s">
        <v>594</v>
      </c>
      <c r="N9" s="61">
        <v>1</v>
      </c>
      <c r="O9" s="61">
        <v>8</v>
      </c>
      <c r="P9" s="61">
        <v>5</v>
      </c>
      <c r="Q9" s="61">
        <v>1</v>
      </c>
      <c r="R9" s="61">
        <v>89</v>
      </c>
      <c r="S9" s="61">
        <v>62</v>
      </c>
      <c r="T9" s="52">
        <f t="shared" si="0"/>
        <v>351.43380512820511</v>
      </c>
      <c r="U9" s="84">
        <f>(G9/S9)/1.2102</f>
        <v>1.5593263710077248</v>
      </c>
      <c r="V9" s="64" t="s">
        <v>642</v>
      </c>
    </row>
    <row r="10" spans="1:22">
      <c r="A10" s="72" t="s">
        <v>209</v>
      </c>
      <c r="B10" s="47" t="s">
        <v>248</v>
      </c>
      <c r="C10" s="48" t="s">
        <v>82</v>
      </c>
      <c r="D10" s="49">
        <v>405900</v>
      </c>
      <c r="E10" s="4" t="s">
        <v>590</v>
      </c>
      <c r="F10" s="4" t="s">
        <v>661</v>
      </c>
      <c r="G10" s="82">
        <v>170</v>
      </c>
      <c r="H10" s="55">
        <v>29</v>
      </c>
      <c r="I10" s="55">
        <v>12</v>
      </c>
      <c r="J10" s="55">
        <v>16</v>
      </c>
      <c r="K10" s="55">
        <v>1</v>
      </c>
      <c r="L10" s="55"/>
      <c r="M10" s="58" t="s">
        <v>601</v>
      </c>
      <c r="N10" s="55">
        <v>2.2000000000000002</v>
      </c>
      <c r="O10" s="55">
        <v>11</v>
      </c>
      <c r="P10" s="55">
        <v>9</v>
      </c>
      <c r="Q10" s="55">
        <v>2</v>
      </c>
      <c r="R10" s="55">
        <v>80</v>
      </c>
      <c r="S10" s="55">
        <v>87</v>
      </c>
      <c r="T10" s="52">
        <f t="shared" si="0"/>
        <v>262.39859152941176</v>
      </c>
      <c r="U10" s="84">
        <f>(G10/S10)/1.2632</f>
        <v>1.5468833031236122</v>
      </c>
      <c r="V10" s="1" t="s">
        <v>647</v>
      </c>
    </row>
    <row r="11" spans="1:22">
      <c r="A11" s="75" t="s">
        <v>265</v>
      </c>
      <c r="B11" s="1" t="s">
        <v>464</v>
      </c>
      <c r="C11" s="55" t="s">
        <v>52</v>
      </c>
      <c r="D11" s="73">
        <v>660500</v>
      </c>
      <c r="E11" s="48" t="s">
        <v>590</v>
      </c>
      <c r="F11" s="48" t="s">
        <v>640</v>
      </c>
      <c r="G11" s="92">
        <v>128</v>
      </c>
      <c r="H11" s="55">
        <v>17</v>
      </c>
      <c r="I11" s="55">
        <v>13</v>
      </c>
      <c r="J11" s="55">
        <v>6</v>
      </c>
      <c r="K11" s="55">
        <v>1</v>
      </c>
      <c r="L11" s="55"/>
      <c r="M11" s="56" t="s">
        <v>848</v>
      </c>
      <c r="N11" s="55">
        <v>1.1000000000000001</v>
      </c>
      <c r="O11" s="55">
        <v>12</v>
      </c>
      <c r="P11" s="55">
        <v>5</v>
      </c>
      <c r="Q11" s="55">
        <v>2</v>
      </c>
      <c r="R11" s="55">
        <v>80</v>
      </c>
      <c r="S11" s="55">
        <v>68</v>
      </c>
      <c r="T11" s="52">
        <f t="shared" si="0"/>
        <v>432.15689375000005</v>
      </c>
      <c r="U11" s="84">
        <f>(G11/S11)/1.2316</f>
        <v>1.5283801081328925</v>
      </c>
      <c r="V11" s="1" t="s">
        <v>849</v>
      </c>
    </row>
    <row r="12" spans="1:22">
      <c r="A12" s="59" t="s">
        <v>209</v>
      </c>
      <c r="B12" s="47" t="s">
        <v>251</v>
      </c>
      <c r="C12" s="61" t="s">
        <v>90</v>
      </c>
      <c r="D12" s="62">
        <v>486900</v>
      </c>
      <c r="E12" s="4" t="s">
        <v>590</v>
      </c>
      <c r="F12" s="4" t="s">
        <v>631</v>
      </c>
      <c r="G12" s="82">
        <v>129</v>
      </c>
      <c r="H12" s="55">
        <v>18</v>
      </c>
      <c r="I12" s="55">
        <v>6</v>
      </c>
      <c r="J12" s="55">
        <v>5</v>
      </c>
      <c r="K12" s="55">
        <v>4</v>
      </c>
      <c r="L12" s="55"/>
      <c r="M12" s="58" t="s">
        <v>601</v>
      </c>
      <c r="N12" s="55">
        <v>2.1</v>
      </c>
      <c r="O12" s="55">
        <v>9</v>
      </c>
      <c r="P12" s="55">
        <v>6</v>
      </c>
      <c r="Q12" s="55">
        <v>1</v>
      </c>
      <c r="R12" s="55">
        <v>58</v>
      </c>
      <c r="S12" s="55">
        <v>69</v>
      </c>
      <c r="T12" s="52">
        <f t="shared" si="0"/>
        <v>318.69416720930229</v>
      </c>
      <c r="U12" s="84">
        <f>(G12/S12)/1.2237</f>
        <v>1.5277970232829161</v>
      </c>
      <c r="V12" s="1" t="s">
        <v>647</v>
      </c>
    </row>
    <row r="13" spans="1:22">
      <c r="A13" s="75" t="s">
        <v>138</v>
      </c>
      <c r="B13" s="47" t="s">
        <v>204</v>
      </c>
      <c r="C13" s="61" t="s">
        <v>122</v>
      </c>
      <c r="D13" s="62">
        <v>258800</v>
      </c>
      <c r="E13" s="48" t="s">
        <v>586</v>
      </c>
      <c r="F13" s="61" t="s">
        <v>591</v>
      </c>
      <c r="G13" s="65">
        <v>80</v>
      </c>
      <c r="H13" s="61">
        <v>9</v>
      </c>
      <c r="I13" s="61">
        <v>9</v>
      </c>
      <c r="J13" s="61">
        <v>4</v>
      </c>
      <c r="K13" s="61">
        <v>3</v>
      </c>
      <c r="L13" s="61"/>
      <c r="M13" s="61" t="s">
        <v>594</v>
      </c>
      <c r="N13" s="61">
        <v>0.1</v>
      </c>
      <c r="O13" s="61">
        <v>10</v>
      </c>
      <c r="P13" s="61">
        <v>3</v>
      </c>
      <c r="Q13" s="61"/>
      <c r="R13" s="61">
        <v>72</v>
      </c>
      <c r="S13" s="61">
        <v>46</v>
      </c>
      <c r="T13" s="52">
        <f t="shared" si="0"/>
        <v>169.76244800000003</v>
      </c>
      <c r="U13" s="84">
        <f>G13/((S13/1)*1.1408)</f>
        <v>1.5244832001951336</v>
      </c>
      <c r="V13" s="64" t="s">
        <v>138</v>
      </c>
    </row>
    <row r="14" spans="1:22">
      <c r="A14" s="59" t="s">
        <v>209</v>
      </c>
      <c r="B14" s="47" t="s">
        <v>448</v>
      </c>
      <c r="C14" s="61" t="s">
        <v>70</v>
      </c>
      <c r="D14" s="73">
        <v>622600</v>
      </c>
      <c r="E14" s="48" t="s">
        <v>586</v>
      </c>
      <c r="F14" s="48" t="s">
        <v>626</v>
      </c>
      <c r="G14" s="82">
        <v>127</v>
      </c>
      <c r="H14" s="61">
        <v>9</v>
      </c>
      <c r="I14" s="61">
        <v>23</v>
      </c>
      <c r="J14" s="61">
        <v>6</v>
      </c>
      <c r="K14" s="61">
        <v>6</v>
      </c>
      <c r="L14" s="61"/>
      <c r="M14" s="78" t="s">
        <v>643</v>
      </c>
      <c r="N14" s="61">
        <v>1</v>
      </c>
      <c r="O14" s="85">
        <v>17</v>
      </c>
      <c r="P14" s="61">
        <v>7</v>
      </c>
      <c r="Q14" s="61">
        <v>3</v>
      </c>
      <c r="R14" s="61">
        <v>87</v>
      </c>
      <c r="S14" s="61">
        <v>68</v>
      </c>
      <c r="T14" s="52">
        <f t="shared" si="0"/>
        <v>414.96731212598422</v>
      </c>
      <c r="U14" s="84">
        <f>(G14/S14)/1.2448</f>
        <v>1.5003591410857404</v>
      </c>
      <c r="V14" s="1" t="s">
        <v>647</v>
      </c>
    </row>
    <row r="15" spans="1:22">
      <c r="A15" s="72" t="s">
        <v>209</v>
      </c>
      <c r="B15" s="47" t="s">
        <v>445</v>
      </c>
      <c r="C15" s="48" t="s">
        <v>58</v>
      </c>
      <c r="D15" s="91">
        <v>588600</v>
      </c>
      <c r="E15" s="48" t="s">
        <v>586</v>
      </c>
      <c r="F15" s="61" t="s">
        <v>608</v>
      </c>
      <c r="G15" s="82">
        <v>140</v>
      </c>
      <c r="H15" s="61">
        <v>20</v>
      </c>
      <c r="I15" s="61">
        <v>15</v>
      </c>
      <c r="J15" s="61">
        <v>4</v>
      </c>
      <c r="K15" s="98">
        <v>10</v>
      </c>
      <c r="L15" s="61"/>
      <c r="M15" s="78" t="s">
        <v>588</v>
      </c>
      <c r="N15" s="61">
        <v>1.1000000000000001</v>
      </c>
      <c r="O15" s="85">
        <v>17</v>
      </c>
      <c r="P15" s="61">
        <v>7</v>
      </c>
      <c r="Q15" s="61">
        <v>2</v>
      </c>
      <c r="R15" s="61">
        <v>71</v>
      </c>
      <c r="S15" s="61">
        <v>82</v>
      </c>
      <c r="T15" s="52">
        <f t="shared" si="0"/>
        <v>393.87850714285719</v>
      </c>
      <c r="U15" s="84">
        <f>(G15/S15)/1.1425</f>
        <v>1.4943694294710999</v>
      </c>
      <c r="V15" s="47" t="s">
        <v>209</v>
      </c>
    </row>
    <row r="16" spans="1:22">
      <c r="A16" s="72" t="s">
        <v>209</v>
      </c>
      <c r="B16" s="47" t="s">
        <v>226</v>
      </c>
      <c r="C16" s="48" t="s">
        <v>49</v>
      </c>
      <c r="D16" s="49">
        <v>442200</v>
      </c>
      <c r="E16" s="48" t="s">
        <v>586</v>
      </c>
      <c r="F16" s="48" t="s">
        <v>633</v>
      </c>
      <c r="G16" s="50">
        <v>94</v>
      </c>
      <c r="H16" s="61">
        <v>15</v>
      </c>
      <c r="I16" s="61">
        <v>11</v>
      </c>
      <c r="J16" s="61">
        <v>4</v>
      </c>
      <c r="K16" s="61">
        <v>4</v>
      </c>
      <c r="L16" s="61"/>
      <c r="M16" s="61"/>
      <c r="N16" s="61"/>
      <c r="O16" s="61">
        <v>8</v>
      </c>
      <c r="P16" s="61">
        <v>4</v>
      </c>
      <c r="Q16" s="61">
        <v>5</v>
      </c>
      <c r="R16" s="61">
        <v>65</v>
      </c>
      <c r="S16" s="61">
        <v>53</v>
      </c>
      <c r="T16" s="52">
        <f t="shared" si="0"/>
        <v>302.03294936170209</v>
      </c>
      <c r="U16" s="93">
        <f>(G16/S16)/1.2114</f>
        <v>1.46407867398083</v>
      </c>
      <c r="V16" s="1" t="s">
        <v>209</v>
      </c>
    </row>
    <row r="17" spans="1:22">
      <c r="A17" s="59" t="s">
        <v>209</v>
      </c>
      <c r="B17" s="47" t="s">
        <v>428</v>
      </c>
      <c r="C17" s="61" t="s">
        <v>18</v>
      </c>
      <c r="D17" s="62">
        <v>524300</v>
      </c>
      <c r="E17" s="55" t="s">
        <v>590</v>
      </c>
      <c r="F17" s="4" t="s">
        <v>624</v>
      </c>
      <c r="G17" s="166">
        <v>115</v>
      </c>
      <c r="H17" s="55">
        <v>12</v>
      </c>
      <c r="I17" s="55">
        <v>16</v>
      </c>
      <c r="J17" s="55">
        <v>4</v>
      </c>
      <c r="K17" s="68">
        <v>8</v>
      </c>
      <c r="L17" s="55"/>
      <c r="M17" s="56" t="s">
        <v>668</v>
      </c>
      <c r="N17" s="55">
        <v>1.1000000000000001</v>
      </c>
      <c r="O17" s="83">
        <v>14</v>
      </c>
      <c r="P17" s="55">
        <v>5</v>
      </c>
      <c r="Q17" s="55">
        <v>5</v>
      </c>
      <c r="R17" s="55">
        <v>71</v>
      </c>
      <c r="S17" s="55">
        <v>69</v>
      </c>
      <c r="T17" s="52">
        <f t="shared" si="0"/>
        <v>362.77365599999996</v>
      </c>
      <c r="U17" s="84">
        <f>(G17/S17)/1.1532</f>
        <v>1.4452537865649209</v>
      </c>
      <c r="V17" s="1" t="s">
        <v>647</v>
      </c>
    </row>
    <row r="18" spans="1:22" ht="12" customHeight="1">
      <c r="A18" s="57" t="s">
        <v>17</v>
      </c>
      <c r="B18" s="47" t="s">
        <v>61</v>
      </c>
      <c r="C18" s="48" t="s">
        <v>58</v>
      </c>
      <c r="D18" s="49">
        <v>492400</v>
      </c>
      <c r="E18" s="48" t="s">
        <v>586</v>
      </c>
      <c r="F18" s="61" t="s">
        <v>608</v>
      </c>
      <c r="G18" s="82">
        <v>128</v>
      </c>
      <c r="H18" s="61">
        <v>23</v>
      </c>
      <c r="I18" s="61">
        <v>5</v>
      </c>
      <c r="J18" s="61">
        <v>12</v>
      </c>
      <c r="K18" s="61">
        <v>1</v>
      </c>
      <c r="L18" s="61"/>
      <c r="M18" s="61"/>
      <c r="N18" s="61"/>
      <c r="O18" s="61">
        <v>5</v>
      </c>
      <c r="P18" s="61"/>
      <c r="Q18" s="61">
        <v>3</v>
      </c>
      <c r="R18" s="61">
        <v>100</v>
      </c>
      <c r="S18" s="61">
        <v>78</v>
      </c>
      <c r="T18" s="52">
        <f t="shared" si="0"/>
        <v>342.81426562500002</v>
      </c>
      <c r="U18" s="84">
        <f>(G18/S18)/1.1425</f>
        <v>1.4363462941143466</v>
      </c>
      <c r="V18" s="47" t="s">
        <v>614</v>
      </c>
    </row>
    <row r="19" spans="1:22">
      <c r="A19" s="75" t="s">
        <v>265</v>
      </c>
      <c r="B19" s="1" t="s">
        <v>278</v>
      </c>
      <c r="C19" s="55" t="s">
        <v>52</v>
      </c>
      <c r="D19" s="62">
        <v>418300</v>
      </c>
      <c r="E19" s="48" t="s">
        <v>590</v>
      </c>
      <c r="F19" s="48" t="s">
        <v>640</v>
      </c>
      <c r="G19" s="166">
        <v>118</v>
      </c>
      <c r="H19" s="55">
        <v>10</v>
      </c>
      <c r="I19" s="55">
        <v>15</v>
      </c>
      <c r="J19" s="55">
        <v>3</v>
      </c>
      <c r="K19" s="68">
        <v>8</v>
      </c>
      <c r="L19" s="55"/>
      <c r="M19" s="58" t="s">
        <v>604</v>
      </c>
      <c r="N19" s="55">
        <v>1</v>
      </c>
      <c r="O19" s="55">
        <v>10</v>
      </c>
      <c r="P19" s="55">
        <v>2</v>
      </c>
      <c r="Q19" s="55">
        <v>4</v>
      </c>
      <c r="R19" s="55">
        <v>76</v>
      </c>
      <c r="S19" s="55">
        <v>67</v>
      </c>
      <c r="T19" s="52">
        <f t="shared" si="0"/>
        <v>292.51648101694917</v>
      </c>
      <c r="U19" s="84">
        <f>(G19/S19)/1.2316</f>
        <v>1.4300048959489657</v>
      </c>
      <c r="V19" s="1" t="s">
        <v>822</v>
      </c>
    </row>
    <row r="20" spans="1:22">
      <c r="A20" s="72" t="s">
        <v>209</v>
      </c>
      <c r="B20" s="1" t="s">
        <v>435</v>
      </c>
      <c r="C20" s="55" t="s">
        <v>34</v>
      </c>
      <c r="D20" s="73">
        <v>594200</v>
      </c>
      <c r="E20" s="4" t="s">
        <v>590</v>
      </c>
      <c r="F20" s="4" t="s">
        <v>587</v>
      </c>
      <c r="G20" s="92">
        <v>128</v>
      </c>
      <c r="H20" s="55">
        <v>20</v>
      </c>
      <c r="I20" s="55">
        <v>22</v>
      </c>
      <c r="J20" s="55">
        <v>3</v>
      </c>
      <c r="K20" s="55">
        <v>6</v>
      </c>
      <c r="L20" s="55"/>
      <c r="M20" s="56" t="s">
        <v>620</v>
      </c>
      <c r="N20" s="55">
        <v>1</v>
      </c>
      <c r="O20" s="83">
        <v>14</v>
      </c>
      <c r="P20" s="55">
        <v>5</v>
      </c>
      <c r="Q20" s="55">
        <v>8</v>
      </c>
      <c r="R20" s="55">
        <v>73</v>
      </c>
      <c r="S20" s="55">
        <v>75</v>
      </c>
      <c r="T20" s="52">
        <f t="shared" si="0"/>
        <v>416.19532031250003</v>
      </c>
      <c r="U20" s="84">
        <f>(G20/S20)/1.1954</f>
        <v>1.4276950532597179</v>
      </c>
      <c r="V20" s="1" t="s">
        <v>621</v>
      </c>
    </row>
    <row r="21" spans="1:22">
      <c r="A21" s="69" t="s">
        <v>138</v>
      </c>
      <c r="B21" s="70" t="s">
        <v>164</v>
      </c>
      <c r="C21" s="55" t="s">
        <v>45</v>
      </c>
      <c r="D21" s="71">
        <v>349800</v>
      </c>
      <c r="E21" s="4" t="s">
        <v>590</v>
      </c>
      <c r="F21" s="4" t="s">
        <v>610</v>
      </c>
      <c r="G21" s="63">
        <v>27</v>
      </c>
      <c r="H21" s="55">
        <v>1</v>
      </c>
      <c r="I21" s="55">
        <v>2</v>
      </c>
      <c r="J21" s="55"/>
      <c r="K21" s="55">
        <v>1</v>
      </c>
      <c r="L21" s="55">
        <v>1</v>
      </c>
      <c r="M21" s="58" t="s">
        <v>601</v>
      </c>
      <c r="N21" s="55">
        <v>1</v>
      </c>
      <c r="O21" s="55">
        <v>2</v>
      </c>
      <c r="P21" s="55"/>
      <c r="Q21" s="55"/>
      <c r="R21" s="55">
        <v>100</v>
      </c>
      <c r="S21" s="160">
        <v>16</v>
      </c>
      <c r="T21" s="52">
        <f t="shared" si="0"/>
        <v>245.13984000000005</v>
      </c>
      <c r="U21" s="84">
        <f>(G21/S21)/1.1826</f>
        <v>1.4269406392694062</v>
      </c>
      <c r="V21" s="1" t="s">
        <v>672</v>
      </c>
    </row>
    <row r="22" spans="1:22">
      <c r="A22" s="75" t="s">
        <v>138</v>
      </c>
      <c r="B22" s="47" t="s">
        <v>201</v>
      </c>
      <c r="C22" s="61" t="s">
        <v>106</v>
      </c>
      <c r="D22" s="62">
        <v>383400</v>
      </c>
      <c r="E22" s="55" t="s">
        <v>590</v>
      </c>
      <c r="F22" s="4" t="s">
        <v>602</v>
      </c>
      <c r="G22" s="82">
        <v>140</v>
      </c>
      <c r="H22" s="55">
        <v>19</v>
      </c>
      <c r="I22" s="55">
        <v>8</v>
      </c>
      <c r="J22" s="55">
        <v>5</v>
      </c>
      <c r="K22" s="55">
        <v>7</v>
      </c>
      <c r="L22" s="55"/>
      <c r="M22" s="58" t="s">
        <v>598</v>
      </c>
      <c r="N22" s="55">
        <v>1.2</v>
      </c>
      <c r="O22" s="55">
        <v>12</v>
      </c>
      <c r="P22" s="55">
        <v>5</v>
      </c>
      <c r="Q22" s="55">
        <v>4</v>
      </c>
      <c r="R22" s="55">
        <v>55</v>
      </c>
      <c r="S22" s="55">
        <v>76</v>
      </c>
      <c r="T22" s="52">
        <f t="shared" si="0"/>
        <v>269.30125542857144</v>
      </c>
      <c r="U22" s="84">
        <f>(G22/S22)/1.2939</f>
        <v>1.4236844139098035</v>
      </c>
      <c r="V22" s="1" t="s">
        <v>876</v>
      </c>
    </row>
    <row r="23" spans="1:22">
      <c r="A23" s="59" t="s">
        <v>209</v>
      </c>
      <c r="B23" s="47" t="s">
        <v>262</v>
      </c>
      <c r="C23" s="61" t="s">
        <v>122</v>
      </c>
      <c r="D23" s="62">
        <v>394100</v>
      </c>
      <c r="E23" s="4" t="s">
        <v>590</v>
      </c>
      <c r="F23" s="4" t="s">
        <v>639</v>
      </c>
      <c r="G23" s="82">
        <v>134</v>
      </c>
      <c r="H23" s="55">
        <v>23</v>
      </c>
      <c r="I23" s="55">
        <v>17</v>
      </c>
      <c r="J23" s="55">
        <v>4</v>
      </c>
      <c r="K23" s="55">
        <v>1</v>
      </c>
      <c r="L23" s="55"/>
      <c r="M23" s="58" t="s">
        <v>616</v>
      </c>
      <c r="N23" s="55">
        <v>1.1000000000000001</v>
      </c>
      <c r="O23" s="55">
        <v>13</v>
      </c>
      <c r="P23" s="55">
        <v>8</v>
      </c>
      <c r="Q23" s="55">
        <v>3</v>
      </c>
      <c r="R23" s="55">
        <v>70</v>
      </c>
      <c r="S23" s="55">
        <v>80</v>
      </c>
      <c r="T23" s="52">
        <f t="shared" si="0"/>
        <v>278.24636417910455</v>
      </c>
      <c r="U23" s="84">
        <f>(G23/S23)/1.1826</f>
        <v>1.4163707086081514</v>
      </c>
      <c r="V23" s="1" t="s">
        <v>607</v>
      </c>
    </row>
    <row r="24" spans="1:22">
      <c r="A24" s="59" t="s">
        <v>209</v>
      </c>
      <c r="B24" s="47" t="s">
        <v>431</v>
      </c>
      <c r="C24" s="61" t="s">
        <v>24</v>
      </c>
      <c r="D24" s="73">
        <v>607300</v>
      </c>
      <c r="E24" s="48" t="s">
        <v>586</v>
      </c>
      <c r="F24" s="48" t="s">
        <v>631</v>
      </c>
      <c r="G24" s="82">
        <v>136</v>
      </c>
      <c r="H24" s="61">
        <v>11</v>
      </c>
      <c r="I24" s="61">
        <v>20</v>
      </c>
      <c r="J24" s="61">
        <v>4</v>
      </c>
      <c r="K24" s="61">
        <v>4</v>
      </c>
      <c r="L24" s="61"/>
      <c r="M24" s="78" t="s">
        <v>665</v>
      </c>
      <c r="N24" s="61"/>
      <c r="O24" s="85">
        <v>15</v>
      </c>
      <c r="P24" s="61">
        <v>10</v>
      </c>
      <c r="Q24" s="61">
        <v>2</v>
      </c>
      <c r="R24" s="61">
        <v>93</v>
      </c>
      <c r="S24" s="61">
        <v>82</v>
      </c>
      <c r="T24" s="52">
        <f t="shared" si="0"/>
        <v>430.57480691176465</v>
      </c>
      <c r="U24" s="84">
        <f>(G24/S24)/1.1759</f>
        <v>1.4104401610390795</v>
      </c>
      <c r="V24" s="47" t="s">
        <v>647</v>
      </c>
    </row>
    <row r="25" spans="1:22">
      <c r="A25" s="75" t="s">
        <v>265</v>
      </c>
      <c r="B25" s="47" t="s">
        <v>269</v>
      </c>
      <c r="C25" s="61" t="s">
        <v>24</v>
      </c>
      <c r="D25" s="62">
        <v>365000</v>
      </c>
      <c r="E25" s="48" t="s">
        <v>586</v>
      </c>
      <c r="F25" s="48" t="s">
        <v>631</v>
      </c>
      <c r="G25" s="65">
        <v>114</v>
      </c>
      <c r="H25" s="61">
        <v>11</v>
      </c>
      <c r="I25" s="61">
        <v>17</v>
      </c>
      <c r="J25" s="61">
        <v>4</v>
      </c>
      <c r="K25" s="61">
        <v>1</v>
      </c>
      <c r="L25" s="61"/>
      <c r="M25" s="78" t="s">
        <v>645</v>
      </c>
      <c r="N25" s="61"/>
      <c r="O25" s="61">
        <v>10</v>
      </c>
      <c r="P25" s="61">
        <v>3</v>
      </c>
      <c r="Q25" s="61">
        <v>4</v>
      </c>
      <c r="R25" s="61">
        <v>75</v>
      </c>
      <c r="S25" s="61">
        <v>69</v>
      </c>
      <c r="T25" s="52">
        <f t="shared" si="0"/>
        <v>259.78106578947364</v>
      </c>
      <c r="U25" s="84">
        <f>(G25/S25)/1.1759</f>
        <v>1.4050292652806178</v>
      </c>
      <c r="V25" s="47" t="s">
        <v>859</v>
      </c>
    </row>
    <row r="26" spans="1:22">
      <c r="A26" s="72" t="s">
        <v>209</v>
      </c>
      <c r="B26" s="47" t="s">
        <v>445</v>
      </c>
      <c r="C26" s="48" t="s">
        <v>58</v>
      </c>
      <c r="D26" s="91">
        <v>588600</v>
      </c>
      <c r="E26" s="55" t="s">
        <v>590</v>
      </c>
      <c r="F26" s="4" t="s">
        <v>615</v>
      </c>
      <c r="G26" s="92">
        <v>123</v>
      </c>
      <c r="H26" s="55">
        <v>24</v>
      </c>
      <c r="I26" s="55">
        <v>13</v>
      </c>
      <c r="J26" s="55">
        <v>7</v>
      </c>
      <c r="K26" s="55">
        <v>2</v>
      </c>
      <c r="L26" s="55"/>
      <c r="M26" s="56" t="s">
        <v>643</v>
      </c>
      <c r="N26" s="55">
        <v>0.2</v>
      </c>
      <c r="O26" s="83">
        <v>15</v>
      </c>
      <c r="P26" s="55">
        <v>6</v>
      </c>
      <c r="Q26" s="55">
        <v>1</v>
      </c>
      <c r="R26" s="55">
        <v>59</v>
      </c>
      <c r="S26" s="55">
        <v>76</v>
      </c>
      <c r="T26" s="52">
        <f t="shared" si="0"/>
        <v>419.40477658536582</v>
      </c>
      <c r="U26" s="84">
        <f>(G26/S26)/1.1532</f>
        <v>1.4034174927433047</v>
      </c>
      <c r="V26" s="1" t="s">
        <v>647</v>
      </c>
    </row>
    <row r="27" spans="1:22">
      <c r="A27" s="59" t="s">
        <v>209</v>
      </c>
      <c r="B27" s="47" t="s">
        <v>210</v>
      </c>
      <c r="C27" s="61" t="s">
        <v>18</v>
      </c>
      <c r="D27" s="62">
        <v>418000</v>
      </c>
      <c r="E27" s="48" t="s">
        <v>586</v>
      </c>
      <c r="F27" s="48" t="s">
        <v>600</v>
      </c>
      <c r="G27" s="165">
        <v>118</v>
      </c>
      <c r="H27" s="61">
        <v>13</v>
      </c>
      <c r="I27" s="61">
        <v>16</v>
      </c>
      <c r="J27" s="61">
        <v>5</v>
      </c>
      <c r="K27" s="61">
        <v>5</v>
      </c>
      <c r="L27" s="61"/>
      <c r="M27" s="61" t="s">
        <v>594</v>
      </c>
      <c r="N27" s="61">
        <v>1</v>
      </c>
      <c r="O27" s="61">
        <v>11</v>
      </c>
      <c r="P27" s="61">
        <v>5</v>
      </c>
      <c r="Q27" s="61">
        <v>3</v>
      </c>
      <c r="R27" s="61">
        <v>75</v>
      </c>
      <c r="S27" s="61">
        <v>75</v>
      </c>
      <c r="T27" s="52">
        <f t="shared" si="0"/>
        <v>301.19911016949152</v>
      </c>
      <c r="U27" s="84">
        <f>(G27/S27)/1.1337</f>
        <v>1.3877863044309193</v>
      </c>
      <c r="V27" s="47" t="s">
        <v>647</v>
      </c>
    </row>
    <row r="28" spans="1:22">
      <c r="A28" s="59" t="s">
        <v>209</v>
      </c>
      <c r="B28" s="1" t="s">
        <v>224</v>
      </c>
      <c r="C28" s="61" t="s">
        <v>45</v>
      </c>
      <c r="D28" s="49">
        <v>392900</v>
      </c>
      <c r="E28" s="4" t="s">
        <v>590</v>
      </c>
      <c r="F28" s="4" t="s">
        <v>610</v>
      </c>
      <c r="G28" s="63">
        <v>100</v>
      </c>
      <c r="H28" s="55">
        <v>18</v>
      </c>
      <c r="I28" s="55">
        <v>8</v>
      </c>
      <c r="J28" s="55">
        <v>3</v>
      </c>
      <c r="K28" s="55">
        <v>1</v>
      </c>
      <c r="L28" s="55"/>
      <c r="M28" s="58" t="s">
        <v>601</v>
      </c>
      <c r="N28" s="55"/>
      <c r="O28" s="55">
        <v>9</v>
      </c>
      <c r="P28" s="55">
        <v>5</v>
      </c>
      <c r="Q28" s="55">
        <v>4</v>
      </c>
      <c r="R28" s="55">
        <v>65</v>
      </c>
      <c r="S28" s="55">
        <v>61</v>
      </c>
      <c r="T28" s="52">
        <f t="shared" si="0"/>
        <v>283.4325594</v>
      </c>
      <c r="U28" s="84">
        <f>(G28/S28)/1.1826</f>
        <v>1.3862204145908015</v>
      </c>
      <c r="V28" s="1" t="s">
        <v>671</v>
      </c>
    </row>
    <row r="29" spans="1:22">
      <c r="A29" s="46" t="s">
        <v>138</v>
      </c>
      <c r="B29" s="60" t="s">
        <v>149</v>
      </c>
      <c r="C29" s="48" t="s">
        <v>29</v>
      </c>
      <c r="D29" s="49">
        <v>420400</v>
      </c>
      <c r="E29" s="48" t="s">
        <v>586</v>
      </c>
      <c r="F29" s="48" t="s">
        <v>640</v>
      </c>
      <c r="G29" s="63">
        <v>62</v>
      </c>
      <c r="H29" s="61">
        <v>4</v>
      </c>
      <c r="I29" s="61">
        <v>4</v>
      </c>
      <c r="J29" s="61">
        <v>1</v>
      </c>
      <c r="K29" s="61">
        <v>1</v>
      </c>
      <c r="L29" s="61"/>
      <c r="M29" s="88" t="s">
        <v>594</v>
      </c>
      <c r="N29" s="61">
        <v>1</v>
      </c>
      <c r="O29" s="61">
        <v>7</v>
      </c>
      <c r="P29" s="61"/>
      <c r="Q29" s="61"/>
      <c r="R29" s="61">
        <v>75</v>
      </c>
      <c r="S29" s="162">
        <v>36</v>
      </c>
      <c r="T29" s="52">
        <f t="shared" si="0"/>
        <v>304.05497806451609</v>
      </c>
      <c r="U29" s="84">
        <f>(G29/S29)/1.2456</f>
        <v>1.3826446870762863</v>
      </c>
      <c r="V29" s="54" t="s">
        <v>680</v>
      </c>
    </row>
    <row r="30" spans="1:22">
      <c r="A30" s="59" t="s">
        <v>209</v>
      </c>
      <c r="B30" s="47" t="s">
        <v>430</v>
      </c>
      <c r="C30" s="61" t="s">
        <v>24</v>
      </c>
      <c r="D30" s="62">
        <v>502000</v>
      </c>
      <c r="E30" s="4" t="s">
        <v>590</v>
      </c>
      <c r="F30" s="4" t="s">
        <v>630</v>
      </c>
      <c r="G30" s="82">
        <v>147</v>
      </c>
      <c r="H30" s="55">
        <v>11</v>
      </c>
      <c r="I30" s="55">
        <v>15</v>
      </c>
      <c r="J30" s="55">
        <v>2</v>
      </c>
      <c r="K30" s="55">
        <v>5</v>
      </c>
      <c r="L30" s="55"/>
      <c r="M30" s="56" t="s">
        <v>645</v>
      </c>
      <c r="N30" s="55">
        <v>4</v>
      </c>
      <c r="O30" s="83">
        <v>15</v>
      </c>
      <c r="P30" s="55">
        <v>6</v>
      </c>
      <c r="Q30" s="55">
        <v>1</v>
      </c>
      <c r="R30" s="55">
        <v>80</v>
      </c>
      <c r="S30" s="55">
        <v>85</v>
      </c>
      <c r="T30" s="52">
        <f t="shared" si="0"/>
        <v>364.49468707482993</v>
      </c>
      <c r="U30" s="84">
        <f>(G30/S30)/1.2557</f>
        <v>1.377249155615101</v>
      </c>
      <c r="V30" s="1" t="s">
        <v>647</v>
      </c>
    </row>
    <row r="31" spans="1:22">
      <c r="A31" s="59" t="s">
        <v>209</v>
      </c>
      <c r="B31" s="47" t="s">
        <v>210</v>
      </c>
      <c r="C31" s="61" t="s">
        <v>18</v>
      </c>
      <c r="D31" s="62">
        <v>418000</v>
      </c>
      <c r="E31" s="55" t="s">
        <v>590</v>
      </c>
      <c r="F31" s="4" t="s">
        <v>624</v>
      </c>
      <c r="G31" s="92">
        <v>124</v>
      </c>
      <c r="H31" s="55">
        <v>13</v>
      </c>
      <c r="I31" s="55">
        <v>18</v>
      </c>
      <c r="J31" s="55">
        <v>6</v>
      </c>
      <c r="K31" s="55">
        <v>6</v>
      </c>
      <c r="L31" s="55"/>
      <c r="M31" s="58"/>
      <c r="N31" s="55">
        <v>0.1</v>
      </c>
      <c r="O31" s="55">
        <v>12</v>
      </c>
      <c r="P31" s="55">
        <v>6</v>
      </c>
      <c r="Q31" s="55">
        <v>2</v>
      </c>
      <c r="R31" s="55">
        <v>80</v>
      </c>
      <c r="S31" s="55">
        <v>79</v>
      </c>
      <c r="T31" s="52">
        <f t="shared" si="0"/>
        <v>307.1046</v>
      </c>
      <c r="U31" s="84">
        <f>(G31/S31)/1.1532</f>
        <v>1.3610997686130393</v>
      </c>
      <c r="V31" s="1" t="s">
        <v>664</v>
      </c>
    </row>
    <row r="32" spans="1:22">
      <c r="A32" s="59" t="s">
        <v>209</v>
      </c>
      <c r="B32" s="47" t="s">
        <v>243</v>
      </c>
      <c r="C32" s="61" t="s">
        <v>76</v>
      </c>
      <c r="D32" s="62">
        <v>375100</v>
      </c>
      <c r="E32" s="48" t="s">
        <v>586</v>
      </c>
      <c r="F32" s="48" t="s">
        <v>597</v>
      </c>
      <c r="G32" s="63">
        <v>92</v>
      </c>
      <c r="H32" s="61">
        <v>15</v>
      </c>
      <c r="I32" s="61">
        <v>11</v>
      </c>
      <c r="J32" s="61">
        <v>4</v>
      </c>
      <c r="K32" s="61">
        <v>2</v>
      </c>
      <c r="L32" s="61"/>
      <c r="M32" s="78" t="s">
        <v>645</v>
      </c>
      <c r="N32" s="61"/>
      <c r="O32" s="61">
        <v>11</v>
      </c>
      <c r="P32" s="61">
        <v>7</v>
      </c>
      <c r="Q32" s="61">
        <v>4</v>
      </c>
      <c r="R32" s="61">
        <v>80</v>
      </c>
      <c r="S32" s="61">
        <v>56</v>
      </c>
      <c r="T32" s="52">
        <f t="shared" si="0"/>
        <v>276.31496869565217</v>
      </c>
      <c r="U32" s="84">
        <f>(G32/S32)/1.2102</f>
        <v>1.3575087942961022</v>
      </c>
      <c r="V32" s="64" t="s">
        <v>607</v>
      </c>
    </row>
    <row r="33" spans="1:22">
      <c r="A33" s="59" t="s">
        <v>209</v>
      </c>
      <c r="B33" s="47" t="s">
        <v>447</v>
      </c>
      <c r="C33" s="61" t="s">
        <v>70</v>
      </c>
      <c r="D33" s="73">
        <v>526900</v>
      </c>
      <c r="E33" s="4" t="s">
        <v>590</v>
      </c>
      <c r="F33" s="4" t="s">
        <v>605</v>
      </c>
      <c r="G33" s="82">
        <v>126</v>
      </c>
      <c r="H33" s="55">
        <v>13</v>
      </c>
      <c r="I33" s="55">
        <v>13</v>
      </c>
      <c r="J33" s="55">
        <v>4</v>
      </c>
      <c r="K33" s="68">
        <v>11</v>
      </c>
      <c r="L33" s="55"/>
      <c r="M33" s="56" t="s">
        <v>645</v>
      </c>
      <c r="N33" s="55">
        <v>3</v>
      </c>
      <c r="O33" s="83">
        <v>14</v>
      </c>
      <c r="P33" s="55">
        <v>3</v>
      </c>
      <c r="Q33" s="55">
        <v>4</v>
      </c>
      <c r="R33" s="55">
        <v>61</v>
      </c>
      <c r="S33" s="55">
        <v>74</v>
      </c>
      <c r="T33" s="52">
        <f t="shared" si="0"/>
        <v>388.57536841269842</v>
      </c>
      <c r="U33" s="84">
        <f>(G33/S33)/1.2557</f>
        <v>1.3559788983855241</v>
      </c>
      <c r="V33" s="1" t="s">
        <v>209</v>
      </c>
    </row>
    <row r="34" spans="1:22">
      <c r="A34" s="57" t="s">
        <v>17</v>
      </c>
      <c r="B34" s="47" t="s">
        <v>65</v>
      </c>
      <c r="C34" s="48" t="s">
        <v>58</v>
      </c>
      <c r="D34" s="49">
        <v>407800</v>
      </c>
      <c r="E34" s="48" t="s">
        <v>586</v>
      </c>
      <c r="F34" s="61" t="s">
        <v>608</v>
      </c>
      <c r="G34" s="63">
        <v>82</v>
      </c>
      <c r="H34" s="61">
        <v>17</v>
      </c>
      <c r="I34" s="61">
        <v>3</v>
      </c>
      <c r="J34" s="61">
        <v>6</v>
      </c>
      <c r="K34" s="61">
        <v>2</v>
      </c>
      <c r="L34" s="61"/>
      <c r="M34" s="61" t="s">
        <v>616</v>
      </c>
      <c r="N34" s="61"/>
      <c r="O34" s="61">
        <v>4</v>
      </c>
      <c r="P34" s="61">
        <v>2</v>
      </c>
      <c r="Q34" s="61">
        <v>2</v>
      </c>
      <c r="R34" s="61">
        <v>85</v>
      </c>
      <c r="S34" s="61">
        <v>53</v>
      </c>
      <c r="T34" s="52">
        <f t="shared" si="0"/>
        <v>301.13792073170737</v>
      </c>
      <c r="U34" s="84">
        <f>(G34/S34)/1.1425</f>
        <v>1.3541967713967218</v>
      </c>
      <c r="V34" s="47" t="s">
        <v>607</v>
      </c>
    </row>
    <row r="35" spans="1:22">
      <c r="A35" s="74" t="s">
        <v>17</v>
      </c>
      <c r="B35" s="47" t="s">
        <v>421</v>
      </c>
      <c r="C35" s="61" t="s">
        <v>122</v>
      </c>
      <c r="D35" s="73">
        <v>523400</v>
      </c>
      <c r="E35" s="48" t="s">
        <v>586</v>
      </c>
      <c r="F35" s="61" t="s">
        <v>591</v>
      </c>
      <c r="G35" s="65">
        <v>111</v>
      </c>
      <c r="H35" s="61">
        <v>17</v>
      </c>
      <c r="I35" s="61">
        <v>7</v>
      </c>
      <c r="J35" s="61">
        <v>9</v>
      </c>
      <c r="K35" s="61"/>
      <c r="L35" s="61"/>
      <c r="M35" s="78" t="s">
        <v>588</v>
      </c>
      <c r="N35" s="61"/>
      <c r="O35" s="61">
        <v>8</v>
      </c>
      <c r="P35" s="61"/>
      <c r="Q35" s="61">
        <v>1</v>
      </c>
      <c r="R35" s="61">
        <v>95</v>
      </c>
      <c r="S35" s="61">
        <v>72</v>
      </c>
      <c r="T35" s="52">
        <f t="shared" si="0"/>
        <v>387.30468324324329</v>
      </c>
      <c r="U35" s="84">
        <f>G35/((S35/1)*1.1408)</f>
        <v>1.3513908368396446</v>
      </c>
      <c r="V35" s="64" t="s">
        <v>863</v>
      </c>
    </row>
    <row r="36" spans="1:22">
      <c r="A36" s="74" t="s">
        <v>17</v>
      </c>
      <c r="B36" s="47" t="s">
        <v>23</v>
      </c>
      <c r="C36" s="61" t="s">
        <v>18</v>
      </c>
      <c r="D36" s="62">
        <v>433100</v>
      </c>
      <c r="E36" s="55" t="s">
        <v>590</v>
      </c>
      <c r="F36" s="4" t="s">
        <v>624</v>
      </c>
      <c r="G36" s="92">
        <v>123</v>
      </c>
      <c r="H36" s="55">
        <v>13</v>
      </c>
      <c r="I36" s="55">
        <v>16</v>
      </c>
      <c r="J36" s="55">
        <v>8</v>
      </c>
      <c r="K36" s="55">
        <v>3</v>
      </c>
      <c r="L36" s="55"/>
      <c r="M36" s="56" t="s">
        <v>668</v>
      </c>
      <c r="N36" s="55">
        <v>1</v>
      </c>
      <c r="O36" s="55">
        <v>6</v>
      </c>
      <c r="P36" s="55">
        <v>1</v>
      </c>
      <c r="Q36" s="55">
        <v>2</v>
      </c>
      <c r="R36" s="55">
        <v>100</v>
      </c>
      <c r="S36" s="55">
        <v>79</v>
      </c>
      <c r="T36" s="52">
        <f t="shared" si="0"/>
        <v>320.78555024390243</v>
      </c>
      <c r="U36" s="84">
        <f>(G36/S36)/1.1532</f>
        <v>1.3501231575758375</v>
      </c>
      <c r="V36" s="1" t="s">
        <v>671</v>
      </c>
    </row>
    <row r="37" spans="1:22">
      <c r="A37" s="72" t="s">
        <v>209</v>
      </c>
      <c r="B37" s="47" t="s">
        <v>456</v>
      </c>
      <c r="C37" s="48" t="s">
        <v>116</v>
      </c>
      <c r="D37" s="91">
        <v>689700</v>
      </c>
      <c r="E37" s="48" t="s">
        <v>586</v>
      </c>
      <c r="F37" s="48" t="s">
        <v>602</v>
      </c>
      <c r="G37" s="92">
        <v>143</v>
      </c>
      <c r="H37" s="61">
        <v>18</v>
      </c>
      <c r="I37" s="61">
        <v>22</v>
      </c>
      <c r="J37" s="61">
        <v>3</v>
      </c>
      <c r="K37" s="61">
        <v>7</v>
      </c>
      <c r="L37" s="61"/>
      <c r="M37" s="78" t="s">
        <v>665</v>
      </c>
      <c r="N37" s="61"/>
      <c r="O37" s="61">
        <v>13</v>
      </c>
      <c r="P37" s="61">
        <v>7</v>
      </c>
      <c r="Q37" s="61">
        <v>3</v>
      </c>
      <c r="R37" s="61">
        <v>75</v>
      </c>
      <c r="S37" s="61">
        <v>88</v>
      </c>
      <c r="T37" s="52">
        <f t="shared" si="0"/>
        <v>514.15543384615387</v>
      </c>
      <c r="U37" s="93">
        <f>(G37/S37)/1.2114</f>
        <v>1.3414231467723294</v>
      </c>
      <c r="V37" s="1" t="s">
        <v>209</v>
      </c>
    </row>
    <row r="38" spans="1:22" ht="12" customHeight="1">
      <c r="A38" s="72" t="s">
        <v>209</v>
      </c>
      <c r="B38" s="86" t="s">
        <v>367</v>
      </c>
      <c r="C38" s="48" t="s">
        <v>58</v>
      </c>
      <c r="D38" s="87">
        <v>148800</v>
      </c>
      <c r="E38" s="48" t="s">
        <v>586</v>
      </c>
      <c r="F38" s="61" t="s">
        <v>608</v>
      </c>
      <c r="G38" s="82">
        <v>101</v>
      </c>
      <c r="H38" s="61">
        <v>8</v>
      </c>
      <c r="I38" s="61">
        <v>8</v>
      </c>
      <c r="J38" s="61">
        <v>4</v>
      </c>
      <c r="K38" s="61">
        <v>4</v>
      </c>
      <c r="L38" s="61"/>
      <c r="M38" s="61" t="s">
        <v>594</v>
      </c>
      <c r="N38" s="61">
        <v>1</v>
      </c>
      <c r="O38" s="61">
        <v>4</v>
      </c>
      <c r="P38" s="61">
        <v>1</v>
      </c>
      <c r="Q38" s="61"/>
      <c r="R38" s="61">
        <v>100</v>
      </c>
      <c r="S38" s="61">
        <v>66</v>
      </c>
      <c r="T38" s="52">
        <f t="shared" si="0"/>
        <v>111.09172277227724</v>
      </c>
      <c r="U38" s="84">
        <f>(G38/S38)/1.1425</f>
        <v>1.3394337245540746</v>
      </c>
      <c r="V38" s="47" t="s">
        <v>613</v>
      </c>
    </row>
    <row r="39" spans="1:22">
      <c r="A39" s="75" t="s">
        <v>265</v>
      </c>
      <c r="B39" s="47" t="s">
        <v>465</v>
      </c>
      <c r="C39" s="61" t="s">
        <v>52</v>
      </c>
      <c r="D39" s="73">
        <v>543100</v>
      </c>
      <c r="E39" s="48" t="s">
        <v>586</v>
      </c>
      <c r="F39" s="61" t="s">
        <v>610</v>
      </c>
      <c r="G39" s="50">
        <v>76</v>
      </c>
      <c r="H39" s="61">
        <v>12</v>
      </c>
      <c r="I39" s="61">
        <v>6</v>
      </c>
      <c r="J39" s="61">
        <v>8</v>
      </c>
      <c r="K39" s="61">
        <v>3</v>
      </c>
      <c r="L39" s="61"/>
      <c r="M39" s="61" t="s">
        <v>601</v>
      </c>
      <c r="N39" s="61"/>
      <c r="O39" s="61">
        <v>7</v>
      </c>
      <c r="P39" s="61">
        <v>1</v>
      </c>
      <c r="Q39" s="61">
        <v>1</v>
      </c>
      <c r="R39" s="61">
        <v>72</v>
      </c>
      <c r="S39" s="61">
        <v>50</v>
      </c>
      <c r="T39" s="52">
        <f t="shared" si="0"/>
        <v>407.61084210526315</v>
      </c>
      <c r="U39" s="84">
        <f>G39/((S39/1)*1.1408)</f>
        <v>1.3323983169705471</v>
      </c>
      <c r="V39" s="1" t="s">
        <v>867</v>
      </c>
    </row>
    <row r="40" spans="1:22">
      <c r="A40" s="75" t="s">
        <v>265</v>
      </c>
      <c r="B40" s="47" t="s">
        <v>464</v>
      </c>
      <c r="C40" s="61" t="s">
        <v>52</v>
      </c>
      <c r="D40" s="73">
        <v>660500</v>
      </c>
      <c r="E40" s="48" t="s">
        <v>586</v>
      </c>
      <c r="F40" s="61" t="s">
        <v>610</v>
      </c>
      <c r="G40" s="92">
        <v>129</v>
      </c>
      <c r="H40" s="61">
        <v>13</v>
      </c>
      <c r="I40" s="61">
        <v>16</v>
      </c>
      <c r="J40" s="61">
        <v>2</v>
      </c>
      <c r="K40" s="61">
        <v>5</v>
      </c>
      <c r="L40" s="61"/>
      <c r="M40" s="61" t="s">
        <v>604</v>
      </c>
      <c r="N40" s="61">
        <v>1.2</v>
      </c>
      <c r="O40" s="85">
        <v>16</v>
      </c>
      <c r="P40" s="61">
        <v>8</v>
      </c>
      <c r="Q40" s="61">
        <v>1</v>
      </c>
      <c r="R40" s="61">
        <v>79</v>
      </c>
      <c r="S40" s="61">
        <v>85</v>
      </c>
      <c r="T40" s="52">
        <f t="shared" si="0"/>
        <v>496.49119379844961</v>
      </c>
      <c r="U40" s="84">
        <f>G40/((S40/1)*1.1408)</f>
        <v>1.3303357808761653</v>
      </c>
      <c r="V40" s="1" t="s">
        <v>265</v>
      </c>
    </row>
    <row r="41" spans="1:22">
      <c r="A41" s="59" t="s">
        <v>209</v>
      </c>
      <c r="B41" s="47" t="s">
        <v>216</v>
      </c>
      <c r="C41" s="61" t="s">
        <v>24</v>
      </c>
      <c r="D41" s="62">
        <v>245400</v>
      </c>
      <c r="E41" s="48" t="s">
        <v>586</v>
      </c>
      <c r="F41" s="48" t="s">
        <v>631</v>
      </c>
      <c r="G41" s="63">
        <v>50</v>
      </c>
      <c r="H41" s="61">
        <v>8</v>
      </c>
      <c r="I41" s="61">
        <v>4</v>
      </c>
      <c r="J41" s="61">
        <v>5</v>
      </c>
      <c r="K41" s="61">
        <v>5</v>
      </c>
      <c r="L41" s="61"/>
      <c r="M41" s="61" t="s">
        <v>594</v>
      </c>
      <c r="N41" s="61">
        <v>1</v>
      </c>
      <c r="O41" s="61">
        <v>3</v>
      </c>
      <c r="P41" s="61">
        <v>1</v>
      </c>
      <c r="Q41" s="61"/>
      <c r="R41" s="61">
        <v>75</v>
      </c>
      <c r="S41" s="162">
        <v>32</v>
      </c>
      <c r="T41" s="52">
        <f t="shared" si="0"/>
        <v>184.68215040000001</v>
      </c>
      <c r="U41" s="84">
        <f>(G41/S41)/1.1759</f>
        <v>1.3287694531847947</v>
      </c>
      <c r="V41" s="47" t="s">
        <v>613</v>
      </c>
    </row>
    <row r="42" spans="1:22">
      <c r="A42" s="72" t="s">
        <v>209</v>
      </c>
      <c r="B42" s="47" t="s">
        <v>229</v>
      </c>
      <c r="C42" s="48" t="s">
        <v>49</v>
      </c>
      <c r="D42" s="49">
        <v>482400</v>
      </c>
      <c r="E42" s="55" t="s">
        <v>590</v>
      </c>
      <c r="F42" s="4" t="s">
        <v>608</v>
      </c>
      <c r="G42" s="82">
        <v>125</v>
      </c>
      <c r="H42" s="55">
        <v>9</v>
      </c>
      <c r="I42" s="55">
        <v>22</v>
      </c>
      <c r="J42" s="55">
        <v>2</v>
      </c>
      <c r="K42" s="55">
        <v>7</v>
      </c>
      <c r="L42" s="55"/>
      <c r="M42" s="56" t="s">
        <v>665</v>
      </c>
      <c r="N42" s="55"/>
      <c r="O42" s="83">
        <v>19</v>
      </c>
      <c r="P42" s="55">
        <v>8</v>
      </c>
      <c r="Q42" s="55">
        <v>7</v>
      </c>
      <c r="R42" s="55">
        <v>61</v>
      </c>
      <c r="S42" s="55">
        <v>73</v>
      </c>
      <c r="T42" s="52">
        <f t="shared" si="0"/>
        <v>364.51957823999999</v>
      </c>
      <c r="U42" s="84">
        <f>(G42/S42)/1.2939</f>
        <v>1.3233857076460991</v>
      </c>
      <c r="V42" s="1" t="s">
        <v>647</v>
      </c>
    </row>
    <row r="43" spans="1:22">
      <c r="A43" s="59" t="s">
        <v>209</v>
      </c>
      <c r="B43" s="47" t="s">
        <v>442</v>
      </c>
      <c r="C43" s="61" t="s">
        <v>52</v>
      </c>
      <c r="D43" s="73">
        <v>570500</v>
      </c>
      <c r="E43" s="48" t="s">
        <v>586</v>
      </c>
      <c r="F43" s="61" t="s">
        <v>610</v>
      </c>
      <c r="G43" s="50">
        <v>78</v>
      </c>
      <c r="H43" s="61">
        <v>8</v>
      </c>
      <c r="I43" s="61">
        <v>7</v>
      </c>
      <c r="J43" s="61">
        <v>3</v>
      </c>
      <c r="K43" s="61">
        <v>2</v>
      </c>
      <c r="L43" s="61"/>
      <c r="M43" s="78" t="s">
        <v>643</v>
      </c>
      <c r="N43" s="61">
        <v>1</v>
      </c>
      <c r="O43" s="61">
        <v>8</v>
      </c>
      <c r="P43" s="61">
        <v>1</v>
      </c>
      <c r="Q43" s="61">
        <v>2</v>
      </c>
      <c r="R43" s="61">
        <v>93</v>
      </c>
      <c r="S43" s="61">
        <v>52</v>
      </c>
      <c r="T43" s="52">
        <f t="shared" si="0"/>
        <v>433.88426666666669</v>
      </c>
      <c r="U43" s="84">
        <f>G43/((S43/1)*1.1408)</f>
        <v>1.3148667601683028</v>
      </c>
      <c r="V43" s="1" t="s">
        <v>792</v>
      </c>
    </row>
    <row r="44" spans="1:22">
      <c r="A44" s="46" t="s">
        <v>265</v>
      </c>
      <c r="B44" s="47" t="s">
        <v>287</v>
      </c>
      <c r="C44" s="48" t="s">
        <v>116</v>
      </c>
      <c r="D44" s="49">
        <v>498800</v>
      </c>
      <c r="E44" s="48" t="s">
        <v>586</v>
      </c>
      <c r="F44" s="48" t="s">
        <v>602</v>
      </c>
      <c r="G44" s="92">
        <v>124</v>
      </c>
      <c r="H44" s="61">
        <v>10</v>
      </c>
      <c r="I44" s="61">
        <v>14</v>
      </c>
      <c r="J44" s="61">
        <v>6</v>
      </c>
      <c r="K44" s="61">
        <v>7</v>
      </c>
      <c r="L44" s="61"/>
      <c r="M44" s="78" t="s">
        <v>643</v>
      </c>
      <c r="N44" s="61">
        <v>3.1</v>
      </c>
      <c r="O44" s="61">
        <v>10</v>
      </c>
      <c r="P44" s="61">
        <v>5</v>
      </c>
      <c r="Q44" s="61">
        <v>3</v>
      </c>
      <c r="R44" s="61">
        <v>79</v>
      </c>
      <c r="S44" s="61">
        <v>78</v>
      </c>
      <c r="T44" s="52">
        <f t="shared" si="0"/>
        <v>380.09042709677425</v>
      </c>
      <c r="U44" s="93">
        <f>(G44/S44)/1.2114</f>
        <v>1.312319291516914</v>
      </c>
      <c r="V44" s="1" t="s">
        <v>209</v>
      </c>
    </row>
    <row r="45" spans="1:22">
      <c r="A45" s="79" t="s">
        <v>209</v>
      </c>
      <c r="B45" s="1" t="s">
        <v>437</v>
      </c>
      <c r="C45" s="55" t="s">
        <v>34</v>
      </c>
      <c r="D45" s="73">
        <v>562000</v>
      </c>
      <c r="E45" s="48" t="s">
        <v>586</v>
      </c>
      <c r="F45" s="48" t="s">
        <v>639</v>
      </c>
      <c r="G45" s="92">
        <v>120</v>
      </c>
      <c r="H45" s="55">
        <v>15</v>
      </c>
      <c r="I45" s="55">
        <v>19</v>
      </c>
      <c r="J45" s="55">
        <v>4</v>
      </c>
      <c r="K45" s="55">
        <v>5</v>
      </c>
      <c r="L45" s="55"/>
      <c r="M45" s="58" t="s">
        <v>601</v>
      </c>
      <c r="N45" s="55">
        <v>0.1</v>
      </c>
      <c r="O45" s="83">
        <v>16</v>
      </c>
      <c r="P45" s="55">
        <v>6</v>
      </c>
      <c r="Q45" s="55">
        <v>3</v>
      </c>
      <c r="R45" s="55">
        <v>82</v>
      </c>
      <c r="S45" s="55">
        <v>73</v>
      </c>
      <c r="T45" s="52">
        <f t="shared" si="0"/>
        <v>428.9610183333333</v>
      </c>
      <c r="U45" s="84">
        <f>(G45/S45)/1.2547</f>
        <v>1.3101423578850373</v>
      </c>
      <c r="V45" s="1" t="s">
        <v>647</v>
      </c>
    </row>
    <row r="46" spans="1:22">
      <c r="A46" s="59" t="s">
        <v>209</v>
      </c>
      <c r="B46" s="47" t="s">
        <v>254</v>
      </c>
      <c r="C46" s="61" t="s">
        <v>100</v>
      </c>
      <c r="D46" s="62">
        <v>437000</v>
      </c>
      <c r="E46" s="4" t="s">
        <v>590</v>
      </c>
      <c r="F46" s="4" t="s">
        <v>633</v>
      </c>
      <c r="G46" s="63">
        <v>99</v>
      </c>
      <c r="H46" s="55">
        <v>10</v>
      </c>
      <c r="I46" s="55">
        <v>11</v>
      </c>
      <c r="J46" s="55">
        <v>3</v>
      </c>
      <c r="K46" s="68">
        <v>10</v>
      </c>
      <c r="L46" s="55"/>
      <c r="M46" s="56" t="s">
        <v>645</v>
      </c>
      <c r="N46" s="55"/>
      <c r="O46" s="55">
        <v>12</v>
      </c>
      <c r="P46" s="55">
        <v>8</v>
      </c>
      <c r="Q46" s="55">
        <v>2</v>
      </c>
      <c r="R46" s="55">
        <v>71</v>
      </c>
      <c r="S46" s="55">
        <v>63</v>
      </c>
      <c r="T46" s="52">
        <f t="shared" si="0"/>
        <v>334.43212727272726</v>
      </c>
      <c r="U46" s="84">
        <f>(G46/S46)/1.2026</f>
        <v>1.3066926421325225</v>
      </c>
      <c r="V46" s="1" t="s">
        <v>265</v>
      </c>
    </row>
    <row r="47" spans="1:22">
      <c r="A47" s="89" t="s">
        <v>288</v>
      </c>
      <c r="B47" s="47" t="s">
        <v>296</v>
      </c>
      <c r="C47" s="61" t="s">
        <v>66</v>
      </c>
      <c r="D47" s="62">
        <v>396800</v>
      </c>
      <c r="E47" s="48" t="s">
        <v>586</v>
      </c>
      <c r="F47" s="61" t="s">
        <v>605</v>
      </c>
      <c r="G47" s="63">
        <v>104</v>
      </c>
      <c r="H47" s="61">
        <v>6</v>
      </c>
      <c r="I47" s="61">
        <v>11</v>
      </c>
      <c r="J47" s="61">
        <v>3</v>
      </c>
      <c r="K47" s="61">
        <v>4</v>
      </c>
      <c r="L47" s="61">
        <v>14</v>
      </c>
      <c r="M47" s="78" t="s">
        <v>588</v>
      </c>
      <c r="N47" s="61">
        <v>1</v>
      </c>
      <c r="O47" s="85">
        <v>14</v>
      </c>
      <c r="P47" s="61">
        <v>4</v>
      </c>
      <c r="Q47" s="61">
        <v>3</v>
      </c>
      <c r="R47" s="61">
        <v>70</v>
      </c>
      <c r="S47" s="61">
        <v>68</v>
      </c>
      <c r="T47" s="52">
        <f t="shared" si="0"/>
        <v>305.08273230769231</v>
      </c>
      <c r="U47" s="84">
        <f>(G47/S47)/1.1759</f>
        <v>1.3006308059408813</v>
      </c>
      <c r="V47" s="47" t="s">
        <v>642</v>
      </c>
    </row>
    <row r="48" spans="1:22">
      <c r="A48" s="74" t="s">
        <v>17</v>
      </c>
      <c r="B48" s="47" t="s">
        <v>19</v>
      </c>
      <c r="C48" s="61" t="s">
        <v>18</v>
      </c>
      <c r="D48" s="62">
        <v>332500</v>
      </c>
      <c r="E48" s="48" t="s">
        <v>586</v>
      </c>
      <c r="F48" s="48" t="s">
        <v>600</v>
      </c>
      <c r="G48" s="77">
        <v>103</v>
      </c>
      <c r="H48" s="61">
        <v>19</v>
      </c>
      <c r="I48" s="61">
        <v>8</v>
      </c>
      <c r="J48" s="61">
        <v>5</v>
      </c>
      <c r="K48" s="61"/>
      <c r="L48" s="61"/>
      <c r="M48" s="61" t="s">
        <v>601</v>
      </c>
      <c r="N48" s="61"/>
      <c r="O48" s="61">
        <v>5</v>
      </c>
      <c r="P48" s="61"/>
      <c r="Q48" s="61">
        <v>2</v>
      </c>
      <c r="R48" s="61">
        <v>81</v>
      </c>
      <c r="S48" s="61">
        <v>70</v>
      </c>
      <c r="T48" s="52">
        <f t="shared" si="0"/>
        <v>256.18317961165047</v>
      </c>
      <c r="U48" s="84">
        <f>(G48/S48)/1.1337</f>
        <v>1.2978994190955029</v>
      </c>
      <c r="V48" s="47" t="s">
        <v>617</v>
      </c>
    </row>
    <row r="49" spans="1:22">
      <c r="A49" s="59" t="s">
        <v>209</v>
      </c>
      <c r="B49" s="47" t="s">
        <v>447</v>
      </c>
      <c r="C49" s="61" t="s">
        <v>70</v>
      </c>
      <c r="D49" s="73">
        <v>526900</v>
      </c>
      <c r="E49" s="61" t="s">
        <v>586</v>
      </c>
      <c r="F49" s="48" t="s">
        <v>626</v>
      </c>
      <c r="G49" s="77">
        <v>111</v>
      </c>
      <c r="H49" s="61">
        <v>28</v>
      </c>
      <c r="I49" s="61">
        <v>9</v>
      </c>
      <c r="J49" s="61">
        <v>11</v>
      </c>
      <c r="K49" s="61">
        <v>4</v>
      </c>
      <c r="L49" s="61"/>
      <c r="M49" s="78" t="s">
        <v>643</v>
      </c>
      <c r="N49" s="61"/>
      <c r="O49" s="85">
        <v>14</v>
      </c>
      <c r="P49" s="61">
        <v>10</v>
      </c>
      <c r="Q49" s="61">
        <v>7</v>
      </c>
      <c r="R49" s="61">
        <v>67</v>
      </c>
      <c r="S49" s="61">
        <v>69</v>
      </c>
      <c r="T49" s="52">
        <f t="shared" si="0"/>
        <v>407.71237189189185</v>
      </c>
      <c r="U49" s="84">
        <f>(G49/S49)/1.2448</f>
        <v>1.2923326254610485</v>
      </c>
      <c r="V49" s="1" t="s">
        <v>209</v>
      </c>
    </row>
    <row r="50" spans="1:22">
      <c r="A50" s="72" t="s">
        <v>209</v>
      </c>
      <c r="B50" s="47" t="s">
        <v>231</v>
      </c>
      <c r="C50" s="48" t="s">
        <v>58</v>
      </c>
      <c r="D50" s="49">
        <v>481600</v>
      </c>
      <c r="E50" s="48" t="s">
        <v>586</v>
      </c>
      <c r="F50" s="61" t="s">
        <v>608</v>
      </c>
      <c r="G50" s="82">
        <v>120</v>
      </c>
      <c r="H50" s="61">
        <v>19</v>
      </c>
      <c r="I50" s="61">
        <v>14</v>
      </c>
      <c r="J50" s="61">
        <v>10</v>
      </c>
      <c r="K50" s="61">
        <v>7</v>
      </c>
      <c r="L50" s="61"/>
      <c r="M50" s="61" t="s">
        <v>616</v>
      </c>
      <c r="N50" s="61"/>
      <c r="O50" s="61">
        <v>11</v>
      </c>
      <c r="P50" s="61">
        <v>6</v>
      </c>
      <c r="Q50" s="61">
        <v>3</v>
      </c>
      <c r="R50" s="61">
        <v>75</v>
      </c>
      <c r="S50" s="61">
        <v>82</v>
      </c>
      <c r="T50" s="52">
        <f t="shared" si="0"/>
        <v>375.98913333333337</v>
      </c>
      <c r="U50" s="84">
        <f>(G50/S50)/1.1425</f>
        <v>1.2808880824037998</v>
      </c>
      <c r="V50" s="47" t="s">
        <v>209</v>
      </c>
    </row>
    <row r="51" spans="1:22">
      <c r="A51" s="74" t="s">
        <v>17</v>
      </c>
      <c r="B51" s="47" t="s">
        <v>77</v>
      </c>
      <c r="C51" s="61" t="s">
        <v>76</v>
      </c>
      <c r="D51" s="62">
        <v>440200</v>
      </c>
      <c r="E51" s="48" t="s">
        <v>586</v>
      </c>
      <c r="F51" s="48" t="s">
        <v>597</v>
      </c>
      <c r="G51" s="82">
        <v>136</v>
      </c>
      <c r="H51" s="61">
        <v>22</v>
      </c>
      <c r="I51" s="61">
        <v>18</v>
      </c>
      <c r="J51" s="61">
        <v>11</v>
      </c>
      <c r="K51" s="61">
        <v>2</v>
      </c>
      <c r="L51" s="61"/>
      <c r="M51" s="61" t="s">
        <v>594</v>
      </c>
      <c r="N51" s="61"/>
      <c r="O51" s="61">
        <v>11</v>
      </c>
      <c r="P51" s="61">
        <v>4</v>
      </c>
      <c r="Q51" s="61">
        <v>2</v>
      </c>
      <c r="R51" s="61">
        <v>90</v>
      </c>
      <c r="S51" s="61">
        <v>88</v>
      </c>
      <c r="T51" s="52">
        <f t="shared" si="0"/>
        <v>344.70767294117644</v>
      </c>
      <c r="U51" s="84">
        <f>(G51/S51)/1.2102</f>
        <v>1.2770240831718274</v>
      </c>
      <c r="V51" s="54" t="s">
        <v>774</v>
      </c>
    </row>
    <row r="52" spans="1:22">
      <c r="A52" s="75" t="s">
        <v>265</v>
      </c>
      <c r="B52" s="47" t="s">
        <v>268</v>
      </c>
      <c r="C52" s="61" t="s">
        <v>24</v>
      </c>
      <c r="D52" s="62">
        <v>496600</v>
      </c>
      <c r="E52" s="48" t="s">
        <v>586</v>
      </c>
      <c r="F52" s="48" t="s">
        <v>631</v>
      </c>
      <c r="G52" s="77">
        <v>102</v>
      </c>
      <c r="H52" s="61">
        <v>17</v>
      </c>
      <c r="I52" s="61">
        <v>8</v>
      </c>
      <c r="J52" s="61">
        <v>4</v>
      </c>
      <c r="K52" s="61">
        <v>2</v>
      </c>
      <c r="L52" s="61"/>
      <c r="M52" s="78" t="s">
        <v>665</v>
      </c>
      <c r="N52" s="61">
        <v>1</v>
      </c>
      <c r="O52" s="61">
        <v>6</v>
      </c>
      <c r="P52" s="61">
        <v>3</v>
      </c>
      <c r="Q52" s="61">
        <v>3</v>
      </c>
      <c r="R52" s="61">
        <v>80</v>
      </c>
      <c r="S52" s="61">
        <v>68</v>
      </c>
      <c r="T52" s="52">
        <f t="shared" si="0"/>
        <v>389.30129333333332</v>
      </c>
      <c r="U52" s="84">
        <f>(G52/S52)/1.1759</f>
        <v>1.275618675057403</v>
      </c>
      <c r="V52" s="47" t="s">
        <v>838</v>
      </c>
    </row>
    <row r="53" spans="1:22" ht="12" customHeight="1">
      <c r="A53" s="74" t="s">
        <v>17</v>
      </c>
      <c r="B53" s="47" t="s">
        <v>108</v>
      </c>
      <c r="C53" s="61" t="s">
        <v>106</v>
      </c>
      <c r="D53" s="62">
        <v>428900</v>
      </c>
      <c r="E53" s="48" t="s">
        <v>586</v>
      </c>
      <c r="F53" s="61" t="s">
        <v>624</v>
      </c>
      <c r="G53" s="77">
        <v>106</v>
      </c>
      <c r="H53" s="61">
        <v>9</v>
      </c>
      <c r="I53" s="61">
        <v>9</v>
      </c>
      <c r="J53" s="61">
        <v>3</v>
      </c>
      <c r="K53" s="61">
        <v>7</v>
      </c>
      <c r="L53" s="61"/>
      <c r="M53" s="61" t="s">
        <v>601</v>
      </c>
      <c r="N53" s="61"/>
      <c r="O53" s="61">
        <v>8</v>
      </c>
      <c r="P53" s="61">
        <v>3</v>
      </c>
      <c r="Q53" s="61"/>
      <c r="R53" s="61">
        <v>88</v>
      </c>
      <c r="S53" s="61">
        <v>73</v>
      </c>
      <c r="T53" s="52">
        <f t="shared" si="0"/>
        <v>337.46539858490564</v>
      </c>
      <c r="U53" s="84">
        <f>(G53/S53)/1.1425</f>
        <v>1.2709451155540901</v>
      </c>
      <c r="V53" s="47" t="s">
        <v>209</v>
      </c>
    </row>
    <row r="54" spans="1:22" ht="12" customHeight="1">
      <c r="A54" s="75" t="s">
        <v>265</v>
      </c>
      <c r="B54" s="47" t="s">
        <v>468</v>
      </c>
      <c r="C54" s="61" t="s">
        <v>106</v>
      </c>
      <c r="D54" s="73">
        <v>529200</v>
      </c>
      <c r="E54" s="48" t="s">
        <v>586</v>
      </c>
      <c r="F54" s="61" t="s">
        <v>624</v>
      </c>
      <c r="G54" s="77">
        <v>104</v>
      </c>
      <c r="H54" s="61">
        <v>12</v>
      </c>
      <c r="I54" s="61">
        <v>12</v>
      </c>
      <c r="J54" s="61">
        <v>5</v>
      </c>
      <c r="K54" s="61">
        <v>5</v>
      </c>
      <c r="L54" s="61"/>
      <c r="M54" s="61" t="s">
        <v>616</v>
      </c>
      <c r="N54" s="61">
        <v>2.1</v>
      </c>
      <c r="O54" s="61">
        <v>13</v>
      </c>
      <c r="P54" s="61">
        <v>5</v>
      </c>
      <c r="Q54" s="61">
        <v>5</v>
      </c>
      <c r="R54" s="61">
        <v>66</v>
      </c>
      <c r="S54" s="61">
        <v>72</v>
      </c>
      <c r="T54" s="52">
        <f t="shared" si="0"/>
        <v>418.57684615384619</v>
      </c>
      <c r="U54" s="84">
        <f>(G54/S54)/1.1425</f>
        <v>1.2642839776318988</v>
      </c>
      <c r="V54" s="47" t="s">
        <v>683</v>
      </c>
    </row>
    <row r="55" spans="1:22" ht="12" customHeight="1">
      <c r="A55" s="59" t="s">
        <v>209</v>
      </c>
      <c r="B55" s="47" t="s">
        <v>427</v>
      </c>
      <c r="C55" s="61" t="s">
        <v>18</v>
      </c>
      <c r="D55" s="73">
        <v>551300</v>
      </c>
      <c r="E55" s="48" t="s">
        <v>586</v>
      </c>
      <c r="F55" s="48" t="s">
        <v>600</v>
      </c>
      <c r="G55" s="77">
        <v>110</v>
      </c>
      <c r="H55" s="61">
        <v>12</v>
      </c>
      <c r="I55" s="61">
        <v>20</v>
      </c>
      <c r="J55" s="61">
        <v>7</v>
      </c>
      <c r="K55" s="61">
        <v>2</v>
      </c>
      <c r="L55" s="61"/>
      <c r="M55" s="78" t="s">
        <v>588</v>
      </c>
      <c r="N55" s="61">
        <v>0.1</v>
      </c>
      <c r="O55" s="85">
        <v>14</v>
      </c>
      <c r="P55" s="61">
        <v>5</v>
      </c>
      <c r="Q55" s="61">
        <v>3</v>
      </c>
      <c r="R55" s="61">
        <v>71</v>
      </c>
      <c r="S55" s="61">
        <v>77</v>
      </c>
      <c r="T55" s="52">
        <f t="shared" si="0"/>
        <v>437.50616699999995</v>
      </c>
      <c r="U55" s="84">
        <f>(G55/S55)/1.1337</f>
        <v>1.260096523393692</v>
      </c>
      <c r="V55" s="47" t="s">
        <v>647</v>
      </c>
    </row>
    <row r="56" spans="1:22" ht="12" customHeight="1">
      <c r="A56" s="72" t="s">
        <v>209</v>
      </c>
      <c r="B56" s="47" t="s">
        <v>246</v>
      </c>
      <c r="C56" s="48" t="s">
        <v>82</v>
      </c>
      <c r="D56" s="49">
        <v>270300</v>
      </c>
      <c r="E56" s="4" t="s">
        <v>590</v>
      </c>
      <c r="F56" s="4" t="s">
        <v>661</v>
      </c>
      <c r="G56" s="63">
        <v>76</v>
      </c>
      <c r="H56" s="55">
        <v>10</v>
      </c>
      <c r="I56" s="55">
        <v>4</v>
      </c>
      <c r="J56" s="55">
        <v>7</v>
      </c>
      <c r="K56" s="55">
        <v>4</v>
      </c>
      <c r="L56" s="55"/>
      <c r="M56" s="58" t="s">
        <v>604</v>
      </c>
      <c r="N56" s="55">
        <v>1.1000000000000001</v>
      </c>
      <c r="O56" s="55">
        <v>6</v>
      </c>
      <c r="P56" s="55">
        <v>1</v>
      </c>
      <c r="Q56" s="55"/>
      <c r="R56" s="55">
        <v>78</v>
      </c>
      <c r="S56" s="55">
        <v>48</v>
      </c>
      <c r="T56" s="52">
        <f t="shared" si="0"/>
        <v>215.64818526315793</v>
      </c>
      <c r="U56" s="84">
        <f>(G56/S56)/1.2632</f>
        <v>1.2534304412075152</v>
      </c>
      <c r="V56" s="1" t="s">
        <v>607</v>
      </c>
    </row>
    <row r="57" spans="1:22" ht="12" customHeight="1">
      <c r="A57" s="72" t="s">
        <v>209</v>
      </c>
      <c r="B57" s="47" t="s">
        <v>444</v>
      </c>
      <c r="C57" s="48" t="s">
        <v>58</v>
      </c>
      <c r="D57" s="91">
        <v>568000</v>
      </c>
      <c r="E57" s="48" t="s">
        <v>586</v>
      </c>
      <c r="F57" s="61" t="s">
        <v>608</v>
      </c>
      <c r="G57" s="63">
        <v>67</v>
      </c>
      <c r="H57" s="61">
        <v>9</v>
      </c>
      <c r="I57" s="61">
        <v>10</v>
      </c>
      <c r="J57" s="61">
        <v>3</v>
      </c>
      <c r="K57" s="61"/>
      <c r="L57" s="61"/>
      <c r="M57" s="61"/>
      <c r="N57" s="61">
        <v>1</v>
      </c>
      <c r="O57" s="61">
        <v>7</v>
      </c>
      <c r="P57" s="61">
        <v>3</v>
      </c>
      <c r="Q57" s="61">
        <v>1</v>
      </c>
      <c r="R57" s="61">
        <v>78</v>
      </c>
      <c r="S57" s="61">
        <v>47</v>
      </c>
      <c r="T57" s="52">
        <f t="shared" si="0"/>
        <v>455.22656716417913</v>
      </c>
      <c r="U57" s="84">
        <f>(G57/S57)/1.1425</f>
        <v>1.2477303412635596</v>
      </c>
      <c r="V57" s="47" t="s">
        <v>647</v>
      </c>
    </row>
    <row r="58" spans="1:22" ht="12" customHeight="1">
      <c r="A58" s="69" t="s">
        <v>265</v>
      </c>
      <c r="B58" s="1" t="s">
        <v>276</v>
      </c>
      <c r="C58" s="55" t="s">
        <v>45</v>
      </c>
      <c r="D58" s="71">
        <v>476800</v>
      </c>
      <c r="E58" s="48" t="s">
        <v>586</v>
      </c>
      <c r="F58" s="48" t="s">
        <v>612</v>
      </c>
      <c r="G58" s="50">
        <v>86</v>
      </c>
      <c r="H58" s="55">
        <v>11</v>
      </c>
      <c r="I58" s="55">
        <v>10</v>
      </c>
      <c r="J58" s="55">
        <v>1</v>
      </c>
      <c r="K58" s="55">
        <v>2</v>
      </c>
      <c r="L58" s="55"/>
      <c r="M58" s="58" t="s">
        <v>601</v>
      </c>
      <c r="N58" s="55">
        <v>1.1000000000000001</v>
      </c>
      <c r="O58" s="55">
        <v>13</v>
      </c>
      <c r="P58" s="55">
        <v>7</v>
      </c>
      <c r="Q58" s="55">
        <v>1</v>
      </c>
      <c r="R58" s="55">
        <v>66</v>
      </c>
      <c r="S58" s="55">
        <v>55</v>
      </c>
      <c r="T58" s="52">
        <f t="shared" si="0"/>
        <v>382.59596279069768</v>
      </c>
      <c r="U58" s="84">
        <f>(G58/S58)/1.2547</f>
        <v>1.2462232913336764</v>
      </c>
      <c r="V58" s="1" t="s">
        <v>138</v>
      </c>
    </row>
    <row r="59" spans="1:22" ht="12" customHeight="1">
      <c r="A59" s="46" t="s">
        <v>138</v>
      </c>
      <c r="B59" s="47" t="s">
        <v>168</v>
      </c>
      <c r="C59" s="48" t="s">
        <v>49</v>
      </c>
      <c r="D59" s="49">
        <v>333200</v>
      </c>
      <c r="E59" s="48" t="s">
        <v>586</v>
      </c>
      <c r="F59" s="48" t="s">
        <v>633</v>
      </c>
      <c r="G59" s="50">
        <v>98</v>
      </c>
      <c r="H59" s="61">
        <v>11</v>
      </c>
      <c r="I59" s="61">
        <v>10</v>
      </c>
      <c r="J59" s="61">
        <v>5</v>
      </c>
      <c r="K59" s="61">
        <v>1</v>
      </c>
      <c r="L59" s="61"/>
      <c r="M59" s="61"/>
      <c r="N59" s="61"/>
      <c r="O59" s="61">
        <v>9</v>
      </c>
      <c r="P59" s="61">
        <v>2</v>
      </c>
      <c r="Q59" s="61">
        <v>2</v>
      </c>
      <c r="R59" s="61">
        <v>81</v>
      </c>
      <c r="S59" s="61">
        <v>65</v>
      </c>
      <c r="T59" s="52">
        <f t="shared" si="0"/>
        <v>267.71940000000001</v>
      </c>
      <c r="U59" s="66">
        <f>(G59/S59)/1.2114</f>
        <v>1.2445866829224927</v>
      </c>
      <c r="V59" s="1" t="s">
        <v>138</v>
      </c>
    </row>
    <row r="60" spans="1:22" ht="12" customHeight="1">
      <c r="A60" s="46" t="s">
        <v>265</v>
      </c>
      <c r="B60" s="86" t="s">
        <v>382</v>
      </c>
      <c r="C60" s="48" t="s">
        <v>29</v>
      </c>
      <c r="D60" s="87">
        <v>144900</v>
      </c>
      <c r="E60" s="48" t="s">
        <v>586</v>
      </c>
      <c r="F60" s="48" t="s">
        <v>640</v>
      </c>
      <c r="G60" s="82">
        <v>113</v>
      </c>
      <c r="H60" s="61">
        <v>17</v>
      </c>
      <c r="I60" s="61">
        <v>2</v>
      </c>
      <c r="J60" s="61">
        <v>2</v>
      </c>
      <c r="K60" s="98">
        <v>8</v>
      </c>
      <c r="L60" s="61"/>
      <c r="M60" s="88"/>
      <c r="N60" s="61">
        <v>0.2</v>
      </c>
      <c r="O60" s="61">
        <v>9</v>
      </c>
      <c r="P60" s="61">
        <v>2</v>
      </c>
      <c r="Q60" s="61">
        <v>1</v>
      </c>
      <c r="R60" s="61">
        <v>73</v>
      </c>
      <c r="S60" s="61">
        <v>73</v>
      </c>
      <c r="T60" s="52">
        <f t="shared" si="0"/>
        <v>116.59808070796461</v>
      </c>
      <c r="U60" s="53">
        <f>(G60/S60)/1.2456</f>
        <v>1.2427305760111207</v>
      </c>
      <c r="V60" s="54" t="s">
        <v>613</v>
      </c>
    </row>
    <row r="61" spans="1:22" ht="12" customHeight="1">
      <c r="A61" s="75" t="s">
        <v>138</v>
      </c>
      <c r="B61" s="47" t="s">
        <v>146</v>
      </c>
      <c r="C61" s="61" t="s">
        <v>24</v>
      </c>
      <c r="D61" s="62">
        <v>390400</v>
      </c>
      <c r="E61" s="4" t="s">
        <v>590</v>
      </c>
      <c r="F61" s="4" t="s">
        <v>630</v>
      </c>
      <c r="G61" s="63">
        <v>56</v>
      </c>
      <c r="H61" s="55">
        <v>7</v>
      </c>
      <c r="I61" s="55">
        <v>4</v>
      </c>
      <c r="J61" s="55">
        <v>4</v>
      </c>
      <c r="K61" s="55">
        <v>2</v>
      </c>
      <c r="L61" s="55"/>
      <c r="M61" s="58" t="s">
        <v>601</v>
      </c>
      <c r="N61" s="55">
        <v>1</v>
      </c>
      <c r="O61" s="55">
        <v>3</v>
      </c>
      <c r="P61" s="55"/>
      <c r="Q61" s="55">
        <v>2</v>
      </c>
      <c r="R61" s="55">
        <v>90</v>
      </c>
      <c r="S61" s="160">
        <v>36</v>
      </c>
      <c r="T61" s="52">
        <f t="shared" si="0"/>
        <v>315.14482285714286</v>
      </c>
      <c r="U61" s="53">
        <f>(G61/S61)/1.2557</f>
        <v>1.2387955367966517</v>
      </c>
      <c r="V61" s="1" t="s">
        <v>607</v>
      </c>
    </row>
    <row r="62" spans="1:22" ht="12" customHeight="1">
      <c r="A62" s="79" t="s">
        <v>209</v>
      </c>
      <c r="B62" s="1" t="s">
        <v>437</v>
      </c>
      <c r="C62" s="55" t="s">
        <v>34</v>
      </c>
      <c r="D62" s="73">
        <v>562000</v>
      </c>
      <c r="E62" s="4" t="s">
        <v>590</v>
      </c>
      <c r="F62" s="4" t="s">
        <v>587</v>
      </c>
      <c r="G62" s="65">
        <v>114</v>
      </c>
      <c r="H62" s="55">
        <v>11</v>
      </c>
      <c r="I62" s="55">
        <v>15</v>
      </c>
      <c r="J62" s="55">
        <v>2</v>
      </c>
      <c r="K62" s="55">
        <v>5</v>
      </c>
      <c r="L62" s="55"/>
      <c r="M62" s="56" t="s">
        <v>687</v>
      </c>
      <c r="N62" s="55">
        <v>0.1</v>
      </c>
      <c r="O62" s="85">
        <v>15</v>
      </c>
      <c r="P62" s="55">
        <v>5</v>
      </c>
      <c r="Q62" s="55">
        <v>3</v>
      </c>
      <c r="R62" s="55">
        <v>73</v>
      </c>
      <c r="S62" s="55">
        <v>77</v>
      </c>
      <c r="T62" s="52">
        <f t="shared" si="0"/>
        <v>453.76964561403508</v>
      </c>
      <c r="U62" s="53">
        <f>(G62/S62)/1.1954</f>
        <v>1.2385138702689313</v>
      </c>
      <c r="V62" s="1" t="s">
        <v>710</v>
      </c>
    </row>
    <row r="63" spans="1:22" ht="12" customHeight="1">
      <c r="A63" s="79" t="s">
        <v>209</v>
      </c>
      <c r="B63" s="1" t="s">
        <v>221</v>
      </c>
      <c r="C63" s="55" t="s">
        <v>45</v>
      </c>
      <c r="D63" s="71">
        <v>426700</v>
      </c>
      <c r="E63" s="48" t="s">
        <v>586</v>
      </c>
      <c r="F63" s="48" t="s">
        <v>612</v>
      </c>
      <c r="G63" s="50">
        <v>104</v>
      </c>
      <c r="H63" s="55">
        <v>16</v>
      </c>
      <c r="I63" s="55">
        <v>12</v>
      </c>
      <c r="J63" s="55">
        <v>4</v>
      </c>
      <c r="K63" s="55">
        <v>4</v>
      </c>
      <c r="L63" s="55"/>
      <c r="M63" s="56" t="s">
        <v>668</v>
      </c>
      <c r="N63" s="55">
        <v>1.1000000000000001</v>
      </c>
      <c r="O63" s="55">
        <v>9</v>
      </c>
      <c r="P63" s="55">
        <v>1</v>
      </c>
      <c r="Q63" s="55">
        <v>5</v>
      </c>
      <c r="R63" s="55">
        <v>71</v>
      </c>
      <c r="S63" s="55">
        <v>67</v>
      </c>
      <c r="T63" s="52">
        <f t="shared" si="0"/>
        <v>344.90858490384613</v>
      </c>
      <c r="U63" s="53">
        <f>(G63/S63)/1.2547</f>
        <v>1.2371394006297516</v>
      </c>
      <c r="V63" s="1" t="s">
        <v>619</v>
      </c>
    </row>
    <row r="64" spans="1:22" ht="12" customHeight="1">
      <c r="A64" s="69" t="s">
        <v>138</v>
      </c>
      <c r="B64" s="1" t="s">
        <v>158</v>
      </c>
      <c r="C64" s="55" t="s">
        <v>34</v>
      </c>
      <c r="D64" s="71">
        <v>332800</v>
      </c>
      <c r="E64" s="48" t="s">
        <v>586</v>
      </c>
      <c r="F64" s="48" t="s">
        <v>639</v>
      </c>
      <c r="G64" s="65">
        <v>105</v>
      </c>
      <c r="H64" s="55">
        <v>8</v>
      </c>
      <c r="I64" s="55">
        <v>7</v>
      </c>
      <c r="J64" s="55">
        <v>7</v>
      </c>
      <c r="K64" s="55">
        <v>6</v>
      </c>
      <c r="L64" s="55"/>
      <c r="M64" s="58" t="s">
        <v>601</v>
      </c>
      <c r="N64" s="55">
        <v>3</v>
      </c>
      <c r="O64" s="55">
        <v>7</v>
      </c>
      <c r="P64" s="55"/>
      <c r="Q64" s="55"/>
      <c r="R64" s="55">
        <v>86</v>
      </c>
      <c r="S64" s="55">
        <v>68</v>
      </c>
      <c r="T64" s="52">
        <f t="shared" si="0"/>
        <v>270.42250361904757</v>
      </c>
      <c r="U64" s="53">
        <f>(G64/S64)/1.2547</f>
        <v>1.2306668104398053</v>
      </c>
      <c r="V64" s="1" t="s">
        <v>622</v>
      </c>
    </row>
    <row r="65" spans="1:22" ht="12" customHeight="1">
      <c r="A65" s="59" t="s">
        <v>209</v>
      </c>
      <c r="B65" s="47" t="s">
        <v>240</v>
      </c>
      <c r="C65" s="61" t="s">
        <v>70</v>
      </c>
      <c r="D65" s="62">
        <v>453800</v>
      </c>
      <c r="E65" s="61" t="s">
        <v>586</v>
      </c>
      <c r="F65" s="48" t="s">
        <v>626</v>
      </c>
      <c r="G65" s="63">
        <v>101</v>
      </c>
      <c r="H65" s="61">
        <v>14</v>
      </c>
      <c r="I65" s="61">
        <v>7</v>
      </c>
      <c r="J65" s="61">
        <v>5</v>
      </c>
      <c r="K65" s="61">
        <v>6</v>
      </c>
      <c r="L65" s="61"/>
      <c r="M65" s="78" t="s">
        <v>665</v>
      </c>
      <c r="N65" s="61">
        <v>1</v>
      </c>
      <c r="O65" s="61">
        <v>9</v>
      </c>
      <c r="P65" s="61">
        <v>6</v>
      </c>
      <c r="Q65" s="61">
        <v>2</v>
      </c>
      <c r="R65" s="61">
        <v>81</v>
      </c>
      <c r="S65" s="61">
        <v>66</v>
      </c>
      <c r="T65" s="52">
        <f t="shared" si="0"/>
        <v>369.13619643564357</v>
      </c>
      <c r="U65" s="53">
        <f>(G65/S65)/1.2448</f>
        <v>1.2293565474799408</v>
      </c>
      <c r="V65" s="1" t="s">
        <v>651</v>
      </c>
    </row>
    <row r="66" spans="1:22" ht="12" customHeight="1">
      <c r="A66" s="75" t="s">
        <v>138</v>
      </c>
      <c r="B66" s="86" t="s">
        <v>348</v>
      </c>
      <c r="C66" s="61" t="s">
        <v>90</v>
      </c>
      <c r="D66" s="90">
        <v>162100</v>
      </c>
      <c r="E66" s="61" t="s">
        <v>586</v>
      </c>
      <c r="F66" s="48" t="s">
        <v>630</v>
      </c>
      <c r="G66" s="63">
        <v>55</v>
      </c>
      <c r="H66" s="61">
        <v>7</v>
      </c>
      <c r="I66" s="61">
        <v>3</v>
      </c>
      <c r="J66" s="61">
        <v>1</v>
      </c>
      <c r="K66" s="61"/>
      <c r="L66" s="61"/>
      <c r="M66" s="78" t="s">
        <v>588</v>
      </c>
      <c r="N66" s="61">
        <v>2.1</v>
      </c>
      <c r="O66" s="61">
        <v>7</v>
      </c>
      <c r="P66" s="61"/>
      <c r="Q66" s="61">
        <v>2</v>
      </c>
      <c r="R66" s="61">
        <v>60</v>
      </c>
      <c r="S66" s="161">
        <v>36</v>
      </c>
      <c r="T66" s="52">
        <f t="shared" ref="T66:T129" si="1">(D66/1000)/U66</f>
        <v>132.07554327272726</v>
      </c>
      <c r="U66" s="53">
        <f>(G66/S66)/1.2448</f>
        <v>1.2273279063124822</v>
      </c>
      <c r="V66" s="1" t="s">
        <v>818</v>
      </c>
    </row>
    <row r="67" spans="1:22" ht="12" customHeight="1">
      <c r="A67" s="74" t="s">
        <v>17</v>
      </c>
      <c r="B67" s="86" t="s">
        <v>329</v>
      </c>
      <c r="C67" s="61" t="s">
        <v>106</v>
      </c>
      <c r="D67" s="90">
        <v>117300</v>
      </c>
      <c r="E67" s="48" t="s">
        <v>586</v>
      </c>
      <c r="F67" s="61" t="s">
        <v>624</v>
      </c>
      <c r="G67" s="63">
        <v>35</v>
      </c>
      <c r="H67" s="61">
        <v>3</v>
      </c>
      <c r="I67" s="61">
        <v>2</v>
      </c>
      <c r="J67" s="61">
        <v>1</v>
      </c>
      <c r="K67" s="61"/>
      <c r="L67" s="61"/>
      <c r="M67" s="61"/>
      <c r="N67" s="61">
        <v>1</v>
      </c>
      <c r="O67" s="61">
        <v>3</v>
      </c>
      <c r="P67" s="61"/>
      <c r="Q67" s="61"/>
      <c r="R67" s="61">
        <v>100</v>
      </c>
      <c r="S67" s="161">
        <v>25</v>
      </c>
      <c r="T67" s="52">
        <f t="shared" si="1"/>
        <v>95.725178571428572</v>
      </c>
      <c r="U67" s="53">
        <f>(G67/S67)/1.1425</f>
        <v>1.2253829321663019</v>
      </c>
      <c r="V67" s="47" t="s">
        <v>607</v>
      </c>
    </row>
    <row r="68" spans="1:22" ht="12" customHeight="1">
      <c r="A68" s="72" t="s">
        <v>209</v>
      </c>
      <c r="B68" s="1" t="s">
        <v>440</v>
      </c>
      <c r="C68" s="55" t="s">
        <v>37</v>
      </c>
      <c r="D68" s="91">
        <v>551500</v>
      </c>
      <c r="E68" s="48" t="s">
        <v>590</v>
      </c>
      <c r="F68" s="4" t="s">
        <v>591</v>
      </c>
      <c r="G68" s="50">
        <v>98</v>
      </c>
      <c r="H68" s="55">
        <v>11</v>
      </c>
      <c r="I68" s="55">
        <v>10</v>
      </c>
      <c r="J68" s="55">
        <v>3</v>
      </c>
      <c r="K68" s="55">
        <v>5</v>
      </c>
      <c r="L68" s="55"/>
      <c r="M68" s="58" t="s">
        <v>604</v>
      </c>
      <c r="N68" s="55">
        <v>1</v>
      </c>
      <c r="O68" s="55">
        <v>7</v>
      </c>
      <c r="P68" s="55">
        <v>1</v>
      </c>
      <c r="Q68" s="55">
        <v>1</v>
      </c>
      <c r="R68" s="55">
        <v>85</v>
      </c>
      <c r="S68" s="55">
        <v>65</v>
      </c>
      <c r="T68" s="52">
        <f t="shared" si="1"/>
        <v>450.50796938775517</v>
      </c>
      <c r="U68" s="53">
        <f>(G68/S68)/1.2316</f>
        <v>1.2241736827641341</v>
      </c>
      <c r="V68" s="1" t="s">
        <v>647</v>
      </c>
    </row>
    <row r="69" spans="1:22" ht="12" customHeight="1">
      <c r="A69" s="59" t="s">
        <v>209</v>
      </c>
      <c r="B69" s="47" t="s">
        <v>452</v>
      </c>
      <c r="C69" s="61" t="s">
        <v>100</v>
      </c>
      <c r="D69" s="62">
        <v>512600</v>
      </c>
      <c r="E69" s="48" t="s">
        <v>586</v>
      </c>
      <c r="F69" s="48" t="s">
        <v>661</v>
      </c>
      <c r="G69" s="165">
        <v>117</v>
      </c>
      <c r="H69" s="61">
        <v>10</v>
      </c>
      <c r="I69" s="61">
        <v>8</v>
      </c>
      <c r="J69" s="61">
        <v>5</v>
      </c>
      <c r="K69" s="61">
        <v>7</v>
      </c>
      <c r="L69" s="61"/>
      <c r="M69" s="61"/>
      <c r="N69" s="61">
        <v>2</v>
      </c>
      <c r="O69" s="61">
        <v>10</v>
      </c>
      <c r="P69" s="61">
        <v>4</v>
      </c>
      <c r="Q69" s="61">
        <v>1</v>
      </c>
      <c r="R69" s="61">
        <v>88</v>
      </c>
      <c r="S69" s="61">
        <v>79</v>
      </c>
      <c r="T69" s="52">
        <f t="shared" si="1"/>
        <v>418.86780410256409</v>
      </c>
      <c r="U69" s="53">
        <f>(G69/S69)/1.2102</f>
        <v>1.2237751266136574</v>
      </c>
      <c r="V69" s="54" t="s">
        <v>647</v>
      </c>
    </row>
    <row r="70" spans="1:22" ht="12" customHeight="1">
      <c r="A70" s="59" t="s">
        <v>209</v>
      </c>
      <c r="B70" s="1" t="s">
        <v>455</v>
      </c>
      <c r="C70" s="55" t="s">
        <v>106</v>
      </c>
      <c r="D70" s="91">
        <v>561700</v>
      </c>
      <c r="E70" s="55" t="s">
        <v>590</v>
      </c>
      <c r="F70" s="4" t="s">
        <v>602</v>
      </c>
      <c r="G70" s="82">
        <v>128</v>
      </c>
      <c r="H70" s="55">
        <v>14</v>
      </c>
      <c r="I70" s="55">
        <v>11</v>
      </c>
      <c r="J70" s="55">
        <v>5</v>
      </c>
      <c r="K70" s="55">
        <v>2</v>
      </c>
      <c r="L70" s="55"/>
      <c r="M70" s="58" t="s">
        <v>601</v>
      </c>
      <c r="N70" s="55">
        <v>3.1</v>
      </c>
      <c r="O70" s="55">
        <v>13</v>
      </c>
      <c r="P70" s="55">
        <v>6</v>
      </c>
      <c r="Q70" s="55"/>
      <c r="R70" s="55">
        <v>68</v>
      </c>
      <c r="S70" s="55">
        <v>81</v>
      </c>
      <c r="T70" s="52">
        <f t="shared" si="1"/>
        <v>459.91776585937509</v>
      </c>
      <c r="U70" s="53">
        <f>(G70/S70)/1.2939</f>
        <v>1.221305289110632</v>
      </c>
      <c r="V70" s="1" t="s">
        <v>265</v>
      </c>
    </row>
    <row r="71" spans="1:22" ht="12" customHeight="1">
      <c r="A71" s="59" t="s">
        <v>209</v>
      </c>
      <c r="B71" s="86" t="s">
        <v>372</v>
      </c>
      <c r="C71" s="61" t="s">
        <v>76</v>
      </c>
      <c r="D71" s="90">
        <v>117300</v>
      </c>
      <c r="E71" s="4" t="s">
        <v>590</v>
      </c>
      <c r="F71" s="4" t="s">
        <v>600</v>
      </c>
      <c r="G71" s="77">
        <v>89</v>
      </c>
      <c r="H71" s="55">
        <v>11</v>
      </c>
      <c r="I71" s="55">
        <v>8</v>
      </c>
      <c r="J71" s="55">
        <v>4</v>
      </c>
      <c r="K71" s="55">
        <v>2</v>
      </c>
      <c r="L71" s="55"/>
      <c r="M71" s="58" t="s">
        <v>604</v>
      </c>
      <c r="N71" s="55">
        <v>2</v>
      </c>
      <c r="O71" s="55">
        <v>7</v>
      </c>
      <c r="P71" s="55">
        <v>2</v>
      </c>
      <c r="Q71" s="55">
        <v>1</v>
      </c>
      <c r="R71" s="55">
        <v>73</v>
      </c>
      <c r="S71" s="55">
        <v>58</v>
      </c>
      <c r="T71" s="52">
        <f t="shared" si="1"/>
        <v>96.562414382022467</v>
      </c>
      <c r="U71" s="53">
        <f>(G71/S71)/1.2632</f>
        <v>1.2147583586294251</v>
      </c>
      <c r="V71" s="1" t="s">
        <v>607</v>
      </c>
    </row>
    <row r="72" spans="1:22" ht="12" customHeight="1">
      <c r="A72" s="74" t="s">
        <v>17</v>
      </c>
      <c r="B72" s="47" t="s">
        <v>26</v>
      </c>
      <c r="C72" s="61" t="s">
        <v>24</v>
      </c>
      <c r="D72" s="62">
        <v>428200</v>
      </c>
      <c r="E72" s="48" t="s">
        <v>586</v>
      </c>
      <c r="F72" s="48" t="s">
        <v>631</v>
      </c>
      <c r="G72" s="63">
        <v>95</v>
      </c>
      <c r="H72" s="61">
        <v>21</v>
      </c>
      <c r="I72" s="61">
        <v>5</v>
      </c>
      <c r="J72" s="61">
        <v>3</v>
      </c>
      <c r="K72" s="61">
        <v>1</v>
      </c>
      <c r="L72" s="61"/>
      <c r="M72" s="61" t="s">
        <v>601</v>
      </c>
      <c r="N72" s="61">
        <v>1</v>
      </c>
      <c r="O72" s="61">
        <v>5</v>
      </c>
      <c r="P72" s="61">
        <v>1</v>
      </c>
      <c r="Q72" s="61">
        <v>3</v>
      </c>
      <c r="R72" s="61">
        <v>69</v>
      </c>
      <c r="S72" s="61">
        <v>67</v>
      </c>
      <c r="T72" s="52">
        <f t="shared" si="1"/>
        <v>355.1143732631578</v>
      </c>
      <c r="U72" s="53">
        <f>(G72/S72)/1.1759</f>
        <v>1.2058086978154556</v>
      </c>
      <c r="V72" s="47" t="s">
        <v>671</v>
      </c>
    </row>
    <row r="73" spans="1:22" ht="12" customHeight="1">
      <c r="A73" s="89" t="s">
        <v>288</v>
      </c>
      <c r="B73" s="47" t="s">
        <v>289</v>
      </c>
      <c r="C73" s="61" t="s">
        <v>18</v>
      </c>
      <c r="D73" s="62">
        <v>455700</v>
      </c>
      <c r="E73" s="55" t="s">
        <v>590</v>
      </c>
      <c r="F73" s="4" t="s">
        <v>624</v>
      </c>
      <c r="G73" s="50">
        <v>106</v>
      </c>
      <c r="H73" s="55">
        <v>14</v>
      </c>
      <c r="I73" s="55">
        <v>8</v>
      </c>
      <c r="J73" s="55">
        <v>6</v>
      </c>
      <c r="K73" s="55"/>
      <c r="L73" s="55">
        <v>28</v>
      </c>
      <c r="M73" s="58" t="s">
        <v>604</v>
      </c>
      <c r="N73" s="55"/>
      <c r="O73" s="55">
        <v>8</v>
      </c>
      <c r="P73" s="55">
        <v>5</v>
      </c>
      <c r="Q73" s="55">
        <v>1</v>
      </c>
      <c r="R73" s="55">
        <v>77</v>
      </c>
      <c r="S73" s="55">
        <v>77</v>
      </c>
      <c r="T73" s="52">
        <f t="shared" si="1"/>
        <v>381.74074981132077</v>
      </c>
      <c r="U73" s="53">
        <f>(G73/S73)/1.1532</f>
        <v>1.1937420886432333</v>
      </c>
      <c r="V73" s="1" t="s">
        <v>647</v>
      </c>
    </row>
    <row r="74" spans="1:22" ht="12" customHeight="1">
      <c r="A74" s="72" t="s">
        <v>209</v>
      </c>
      <c r="B74" s="47" t="s">
        <v>260</v>
      </c>
      <c r="C74" s="48" t="s">
        <v>116</v>
      </c>
      <c r="D74" s="49">
        <v>300400</v>
      </c>
      <c r="E74" s="48" t="s">
        <v>586</v>
      </c>
      <c r="F74" s="48" t="s">
        <v>602</v>
      </c>
      <c r="G74" s="65">
        <v>111</v>
      </c>
      <c r="H74" s="61">
        <v>11</v>
      </c>
      <c r="I74" s="61">
        <v>15</v>
      </c>
      <c r="J74" s="61">
        <v>5</v>
      </c>
      <c r="K74" s="61">
        <v>3</v>
      </c>
      <c r="L74" s="61"/>
      <c r="M74" s="61"/>
      <c r="N74" s="61">
        <v>1</v>
      </c>
      <c r="O74" s="61">
        <v>12</v>
      </c>
      <c r="P74" s="61">
        <v>8</v>
      </c>
      <c r="Q74" s="61">
        <v>4</v>
      </c>
      <c r="R74" s="61">
        <v>65</v>
      </c>
      <c r="S74" s="61">
        <v>77</v>
      </c>
      <c r="T74" s="52">
        <f t="shared" si="1"/>
        <v>252.43829837837836</v>
      </c>
      <c r="U74" s="66">
        <f>(G74/S74)/1.2114</f>
        <v>1.1899937605732553</v>
      </c>
      <c r="V74" s="1" t="s">
        <v>716</v>
      </c>
    </row>
    <row r="75" spans="1:22" ht="12" customHeight="1">
      <c r="A75" s="75" t="s">
        <v>265</v>
      </c>
      <c r="B75" s="47" t="s">
        <v>286</v>
      </c>
      <c r="C75" s="61" t="s">
        <v>100</v>
      </c>
      <c r="D75" s="62">
        <v>356100</v>
      </c>
      <c r="E75" s="4" t="s">
        <v>590</v>
      </c>
      <c r="F75" s="4" t="s">
        <v>633</v>
      </c>
      <c r="G75" s="165">
        <v>117</v>
      </c>
      <c r="H75" s="55">
        <v>12</v>
      </c>
      <c r="I75" s="55">
        <v>11</v>
      </c>
      <c r="J75" s="55">
        <v>6</v>
      </c>
      <c r="K75" s="55">
        <v>5</v>
      </c>
      <c r="L75" s="55"/>
      <c r="M75" s="58"/>
      <c r="N75" s="55">
        <v>1</v>
      </c>
      <c r="O75" s="55">
        <v>11</v>
      </c>
      <c r="P75" s="55">
        <v>5</v>
      </c>
      <c r="Q75" s="55"/>
      <c r="R75" s="55">
        <v>87</v>
      </c>
      <c r="S75" s="55">
        <v>82</v>
      </c>
      <c r="T75" s="52">
        <f t="shared" si="1"/>
        <v>300.13812410256412</v>
      </c>
      <c r="U75" s="53">
        <f>(G75/S75)/1.2026</f>
        <v>1.1864537404728779</v>
      </c>
      <c r="V75" s="1" t="s">
        <v>751</v>
      </c>
    </row>
    <row r="76" spans="1:22" ht="12" customHeight="1">
      <c r="A76" s="46" t="s">
        <v>265</v>
      </c>
      <c r="B76" s="47" t="s">
        <v>469</v>
      </c>
      <c r="C76" s="48" t="s">
        <v>116</v>
      </c>
      <c r="D76" s="91">
        <v>516300</v>
      </c>
      <c r="E76" s="4" t="s">
        <v>590</v>
      </c>
      <c r="F76" s="4" t="s">
        <v>597</v>
      </c>
      <c r="G76" s="63">
        <v>107</v>
      </c>
      <c r="H76" s="55">
        <v>13</v>
      </c>
      <c r="I76" s="55">
        <v>16</v>
      </c>
      <c r="J76" s="55">
        <v>4</v>
      </c>
      <c r="K76" s="68">
        <v>8</v>
      </c>
      <c r="L76" s="55"/>
      <c r="M76" s="58" t="s">
        <v>746</v>
      </c>
      <c r="N76" s="55"/>
      <c r="O76" s="55">
        <v>13</v>
      </c>
      <c r="P76" s="55">
        <v>7</v>
      </c>
      <c r="Q76" s="55">
        <v>1</v>
      </c>
      <c r="R76" s="55">
        <v>58</v>
      </c>
      <c r="S76" s="55">
        <v>75</v>
      </c>
      <c r="T76" s="52">
        <f t="shared" si="1"/>
        <v>435.21194859813073</v>
      </c>
      <c r="U76" s="53">
        <f>(G76/S76)/1.2026</f>
        <v>1.1863185320694054</v>
      </c>
      <c r="V76" s="1" t="s">
        <v>607</v>
      </c>
    </row>
    <row r="77" spans="1:22" ht="12" customHeight="1">
      <c r="A77" s="74" t="s">
        <v>17</v>
      </c>
      <c r="B77" s="60" t="s">
        <v>68</v>
      </c>
      <c r="C77" s="61" t="s">
        <v>66</v>
      </c>
      <c r="D77" s="62">
        <v>339600</v>
      </c>
      <c r="E77" s="48" t="s">
        <v>586</v>
      </c>
      <c r="F77" s="61" t="s">
        <v>605</v>
      </c>
      <c r="G77" s="63">
        <v>51</v>
      </c>
      <c r="H77" s="61">
        <v>8</v>
      </c>
      <c r="I77" s="61">
        <v>1</v>
      </c>
      <c r="J77" s="61">
        <v>7</v>
      </c>
      <c r="K77" s="61"/>
      <c r="L77" s="61"/>
      <c r="M77" s="61" t="s">
        <v>616</v>
      </c>
      <c r="N77" s="61"/>
      <c r="O77" s="61">
        <v>3</v>
      </c>
      <c r="P77" s="61"/>
      <c r="Q77" s="61">
        <v>1</v>
      </c>
      <c r="R77" s="61">
        <v>77</v>
      </c>
      <c r="S77" s="161">
        <v>37</v>
      </c>
      <c r="T77" s="52">
        <f t="shared" si="1"/>
        <v>289.71409176470587</v>
      </c>
      <c r="U77" s="53">
        <f>(G77/S77)/1.1759</f>
        <v>1.1721901338365324</v>
      </c>
      <c r="V77" s="47" t="s">
        <v>707</v>
      </c>
    </row>
    <row r="78" spans="1:22" ht="12" customHeight="1">
      <c r="A78" s="89" t="s">
        <v>288</v>
      </c>
      <c r="B78" s="1" t="s">
        <v>294</v>
      </c>
      <c r="C78" s="55" t="s">
        <v>52</v>
      </c>
      <c r="D78" s="62">
        <v>483500</v>
      </c>
      <c r="E78" s="48" t="s">
        <v>590</v>
      </c>
      <c r="F78" s="48" t="s">
        <v>640</v>
      </c>
      <c r="G78" s="50">
        <v>109</v>
      </c>
      <c r="H78" s="55">
        <v>7</v>
      </c>
      <c r="I78" s="55">
        <v>6</v>
      </c>
      <c r="J78" s="55">
        <v>3</v>
      </c>
      <c r="K78" s="55">
        <v>1</v>
      </c>
      <c r="L78" s="55">
        <v>27</v>
      </c>
      <c r="M78" s="58" t="s">
        <v>598</v>
      </c>
      <c r="N78" s="55"/>
      <c r="O78" s="55">
        <v>5</v>
      </c>
      <c r="P78" s="55">
        <v>1</v>
      </c>
      <c r="Q78" s="55">
        <v>2</v>
      </c>
      <c r="R78" s="55">
        <v>84</v>
      </c>
      <c r="S78" s="55">
        <v>76</v>
      </c>
      <c r="T78" s="52">
        <f t="shared" si="1"/>
        <v>415.19608807339455</v>
      </c>
      <c r="U78" s="53">
        <f>(G78/S78)/1.2316</f>
        <v>1.164510008375925</v>
      </c>
      <c r="V78" s="1" t="s">
        <v>642</v>
      </c>
    </row>
    <row r="79" spans="1:22" ht="12" customHeight="1">
      <c r="A79" s="74" t="s">
        <v>17</v>
      </c>
      <c r="B79" s="47" t="s">
        <v>97</v>
      </c>
      <c r="C79" s="61" t="s">
        <v>90</v>
      </c>
      <c r="D79" s="62">
        <v>465600</v>
      </c>
      <c r="E79" s="61" t="s">
        <v>586</v>
      </c>
      <c r="F79" s="48" t="s">
        <v>630</v>
      </c>
      <c r="G79" s="77">
        <v>100</v>
      </c>
      <c r="H79" s="61">
        <v>17</v>
      </c>
      <c r="I79" s="61">
        <v>12</v>
      </c>
      <c r="J79" s="61">
        <v>5</v>
      </c>
      <c r="K79" s="61"/>
      <c r="L79" s="61"/>
      <c r="M79" s="61"/>
      <c r="N79" s="61">
        <v>1</v>
      </c>
      <c r="O79" s="61">
        <v>2</v>
      </c>
      <c r="P79" s="61"/>
      <c r="Q79" s="61">
        <v>3</v>
      </c>
      <c r="R79" s="61">
        <v>82</v>
      </c>
      <c r="S79" s="61">
        <v>69</v>
      </c>
      <c r="T79" s="52">
        <f t="shared" si="1"/>
        <v>399.90942719999998</v>
      </c>
      <c r="U79" s="53">
        <f>(G79/S79)/1.2448</f>
        <v>1.1642636265414852</v>
      </c>
      <c r="V79" s="1" t="s">
        <v>596</v>
      </c>
    </row>
    <row r="80" spans="1:22" ht="12" customHeight="1">
      <c r="A80" s="75" t="s">
        <v>265</v>
      </c>
      <c r="B80" s="1" t="s">
        <v>466</v>
      </c>
      <c r="C80" s="55" t="s">
        <v>52</v>
      </c>
      <c r="D80" s="73">
        <v>505800</v>
      </c>
      <c r="E80" s="48" t="s">
        <v>590</v>
      </c>
      <c r="F80" s="48" t="s">
        <v>640</v>
      </c>
      <c r="G80" s="65">
        <v>110</v>
      </c>
      <c r="H80" s="55">
        <v>14</v>
      </c>
      <c r="I80" s="55">
        <v>14</v>
      </c>
      <c r="J80" s="55">
        <v>5</v>
      </c>
      <c r="K80" s="55">
        <v>4</v>
      </c>
      <c r="L80" s="55"/>
      <c r="M80" s="58"/>
      <c r="N80" s="55">
        <v>1.1000000000000001</v>
      </c>
      <c r="O80" s="55">
        <v>11</v>
      </c>
      <c r="P80" s="55">
        <v>5</v>
      </c>
      <c r="Q80" s="55">
        <v>3</v>
      </c>
      <c r="R80" s="55">
        <v>60</v>
      </c>
      <c r="S80" s="55">
        <v>77</v>
      </c>
      <c r="T80" s="52">
        <f t="shared" si="1"/>
        <v>436.06029600000005</v>
      </c>
      <c r="U80" s="53">
        <f>(G80/S80)/1.2316</f>
        <v>1.1599313320651417</v>
      </c>
      <c r="V80" s="1" t="s">
        <v>613</v>
      </c>
    </row>
    <row r="81" spans="1:22" ht="12" customHeight="1">
      <c r="A81" s="75" t="s">
        <v>138</v>
      </c>
      <c r="B81" s="47" t="s">
        <v>147</v>
      </c>
      <c r="C81" s="61" t="s">
        <v>24</v>
      </c>
      <c r="D81" s="62">
        <v>247500</v>
      </c>
      <c r="E81" s="48" t="s">
        <v>586</v>
      </c>
      <c r="F81" s="48" t="s">
        <v>631</v>
      </c>
      <c r="G81" s="77">
        <v>105</v>
      </c>
      <c r="H81" s="61">
        <v>10</v>
      </c>
      <c r="I81" s="61">
        <v>7</v>
      </c>
      <c r="J81" s="61">
        <v>4</v>
      </c>
      <c r="K81" s="98">
        <v>8</v>
      </c>
      <c r="L81" s="61"/>
      <c r="M81" s="61" t="s">
        <v>616</v>
      </c>
      <c r="N81" s="61">
        <v>2</v>
      </c>
      <c r="O81" s="61">
        <v>5</v>
      </c>
      <c r="P81" s="61"/>
      <c r="Q81" s="61">
        <v>4</v>
      </c>
      <c r="R81" s="61">
        <v>70</v>
      </c>
      <c r="S81" s="61">
        <v>77</v>
      </c>
      <c r="T81" s="52">
        <f t="shared" si="1"/>
        <v>213.42585</v>
      </c>
      <c r="U81" s="53">
        <f>(G81/S81)/1.1759</f>
        <v>1.1596533409612753</v>
      </c>
      <c r="V81" s="47" t="s">
        <v>627</v>
      </c>
    </row>
    <row r="82" spans="1:22" ht="12" customHeight="1">
      <c r="A82" s="46" t="s">
        <v>138</v>
      </c>
      <c r="B82" s="47" t="s">
        <v>177</v>
      </c>
      <c r="C82" s="48" t="s">
        <v>58</v>
      </c>
      <c r="D82" s="49">
        <v>344700</v>
      </c>
      <c r="E82" s="48" t="s">
        <v>586</v>
      </c>
      <c r="F82" s="61" t="s">
        <v>608</v>
      </c>
      <c r="G82" s="63">
        <v>94</v>
      </c>
      <c r="H82" s="61">
        <v>9</v>
      </c>
      <c r="I82" s="61">
        <v>7</v>
      </c>
      <c r="J82" s="61">
        <v>6</v>
      </c>
      <c r="K82" s="61">
        <v>2</v>
      </c>
      <c r="L82" s="61"/>
      <c r="M82" s="61" t="s">
        <v>598</v>
      </c>
      <c r="N82" s="61">
        <v>3.1</v>
      </c>
      <c r="O82" s="61">
        <v>6</v>
      </c>
      <c r="P82" s="61"/>
      <c r="Q82" s="61">
        <v>3</v>
      </c>
      <c r="R82" s="61">
        <v>68</v>
      </c>
      <c r="S82" s="61">
        <v>71</v>
      </c>
      <c r="T82" s="52">
        <f t="shared" si="1"/>
        <v>297.45959840425536</v>
      </c>
      <c r="U82" s="53">
        <f>(G82/S82)/1.1425</f>
        <v>1.1588128332357381</v>
      </c>
      <c r="V82" s="47" t="s">
        <v>627</v>
      </c>
    </row>
    <row r="83" spans="1:22" ht="12" customHeight="1">
      <c r="A83" s="59" t="s">
        <v>209</v>
      </c>
      <c r="B83" s="47" t="s">
        <v>428</v>
      </c>
      <c r="C83" s="61" t="s">
        <v>18</v>
      </c>
      <c r="D83" s="62">
        <v>524300</v>
      </c>
      <c r="E83" s="48" t="s">
        <v>586</v>
      </c>
      <c r="F83" s="48" t="s">
        <v>600</v>
      </c>
      <c r="G83" s="63">
        <v>88</v>
      </c>
      <c r="H83" s="61">
        <v>12</v>
      </c>
      <c r="I83" s="61">
        <v>16</v>
      </c>
      <c r="J83" s="61">
        <v>8</v>
      </c>
      <c r="K83" s="61">
        <v>4</v>
      </c>
      <c r="L83" s="61"/>
      <c r="M83" s="61" t="s">
        <v>601</v>
      </c>
      <c r="N83" s="61">
        <v>0.1</v>
      </c>
      <c r="O83" s="61">
        <v>8</v>
      </c>
      <c r="P83" s="61">
        <v>5</v>
      </c>
      <c r="Q83" s="61">
        <v>2</v>
      </c>
      <c r="R83" s="61">
        <v>75</v>
      </c>
      <c r="S83" s="61">
        <v>67</v>
      </c>
      <c r="T83" s="52">
        <f t="shared" si="1"/>
        <v>452.55371556818176</v>
      </c>
      <c r="U83" s="53">
        <f>(G83/S83)/1.1337</f>
        <v>1.1585365050903198</v>
      </c>
      <c r="V83" s="47" t="s">
        <v>647</v>
      </c>
    </row>
    <row r="84" spans="1:22" ht="12" customHeight="1">
      <c r="A84" s="72" t="s">
        <v>209</v>
      </c>
      <c r="B84" s="47" t="s">
        <v>434</v>
      </c>
      <c r="C84" s="48" t="s">
        <v>29</v>
      </c>
      <c r="D84" s="91">
        <v>648200</v>
      </c>
      <c r="E84" s="48" t="s">
        <v>586</v>
      </c>
      <c r="F84" s="48" t="s">
        <v>640</v>
      </c>
      <c r="G84" s="82">
        <v>124</v>
      </c>
      <c r="H84" s="61">
        <v>13</v>
      </c>
      <c r="I84" s="61">
        <v>20</v>
      </c>
      <c r="J84" s="61">
        <v>5</v>
      </c>
      <c r="K84" s="61">
        <v>3</v>
      </c>
      <c r="L84" s="61"/>
      <c r="M84" s="81" t="s">
        <v>620</v>
      </c>
      <c r="N84" s="61">
        <v>2</v>
      </c>
      <c r="O84" s="85">
        <v>20</v>
      </c>
      <c r="P84" s="61">
        <v>11</v>
      </c>
      <c r="Q84" s="61">
        <v>5</v>
      </c>
      <c r="R84" s="61">
        <v>69</v>
      </c>
      <c r="S84" s="61">
        <v>86</v>
      </c>
      <c r="T84" s="52">
        <f t="shared" si="1"/>
        <v>559.96952516129033</v>
      </c>
      <c r="U84" s="53">
        <f>(G84/S84)/1.2456</f>
        <v>1.1575629938313095</v>
      </c>
      <c r="V84" s="54" t="s">
        <v>647</v>
      </c>
    </row>
    <row r="85" spans="1:22" ht="12" customHeight="1">
      <c r="A85" s="72" t="s">
        <v>209</v>
      </c>
      <c r="B85" s="47" t="s">
        <v>440</v>
      </c>
      <c r="C85" s="48" t="s">
        <v>37</v>
      </c>
      <c r="D85" s="91">
        <v>551500</v>
      </c>
      <c r="E85" s="48" t="s">
        <v>586</v>
      </c>
      <c r="F85" s="48" t="s">
        <v>587</v>
      </c>
      <c r="G85" s="50">
        <v>56</v>
      </c>
      <c r="H85" s="48">
        <v>6</v>
      </c>
      <c r="I85" s="48">
        <v>6</v>
      </c>
      <c r="J85" s="48">
        <v>2</v>
      </c>
      <c r="K85" s="48">
        <v>3</v>
      </c>
      <c r="M85" s="48" t="s">
        <v>594</v>
      </c>
      <c r="O85" s="48">
        <v>4</v>
      </c>
      <c r="P85" s="48">
        <v>1</v>
      </c>
      <c r="R85" s="48">
        <v>75</v>
      </c>
      <c r="S85" s="163">
        <v>39</v>
      </c>
      <c r="T85" s="52">
        <f t="shared" si="1"/>
        <v>478.41049285714286</v>
      </c>
      <c r="U85" s="53">
        <f>(G85/S85)/1.2456</f>
        <v>1.1527757192497077</v>
      </c>
      <c r="V85" s="54" t="s">
        <v>710</v>
      </c>
    </row>
    <row r="86" spans="1:22" ht="12" customHeight="1">
      <c r="A86" s="72" t="s">
        <v>209</v>
      </c>
      <c r="B86" s="47" t="s">
        <v>229</v>
      </c>
      <c r="C86" s="48" t="s">
        <v>49</v>
      </c>
      <c r="D86" s="49">
        <v>482400</v>
      </c>
      <c r="E86" s="48" t="s">
        <v>586</v>
      </c>
      <c r="F86" s="48" t="s">
        <v>633</v>
      </c>
      <c r="G86" s="50">
        <v>67</v>
      </c>
      <c r="H86" s="61">
        <v>3</v>
      </c>
      <c r="I86" s="61">
        <v>13</v>
      </c>
      <c r="J86" s="61">
        <v>1</v>
      </c>
      <c r="K86" s="61">
        <v>3</v>
      </c>
      <c r="L86" s="61"/>
      <c r="M86" s="78" t="s">
        <v>643</v>
      </c>
      <c r="N86" s="61"/>
      <c r="O86" s="61">
        <v>12</v>
      </c>
      <c r="P86" s="61">
        <v>5</v>
      </c>
      <c r="Q86" s="61">
        <v>1</v>
      </c>
      <c r="R86" s="61">
        <v>68</v>
      </c>
      <c r="S86" s="61">
        <v>48</v>
      </c>
      <c r="T86" s="52">
        <f t="shared" si="1"/>
        <v>418.65984000000003</v>
      </c>
      <c r="U86" s="66">
        <f>(G86/S86)/1.2114</f>
        <v>1.152248087612129</v>
      </c>
      <c r="V86" s="1" t="s">
        <v>647</v>
      </c>
    </row>
    <row r="87" spans="1:22" ht="12" customHeight="1">
      <c r="A87" s="57" t="s">
        <v>17</v>
      </c>
      <c r="B87" s="1" t="s">
        <v>19</v>
      </c>
      <c r="C87" s="55" t="s">
        <v>18</v>
      </c>
      <c r="D87" s="62">
        <v>332500</v>
      </c>
      <c r="E87" s="55" t="s">
        <v>590</v>
      </c>
      <c r="F87" s="4" t="s">
        <v>624</v>
      </c>
      <c r="G87" s="50">
        <v>97</v>
      </c>
      <c r="H87" s="55">
        <v>18</v>
      </c>
      <c r="I87" s="55">
        <v>7</v>
      </c>
      <c r="J87" s="55">
        <v>6</v>
      </c>
      <c r="K87" s="55">
        <v>3</v>
      </c>
      <c r="L87" s="55"/>
      <c r="M87" s="58" t="s">
        <v>601</v>
      </c>
      <c r="N87" s="55"/>
      <c r="O87" s="55">
        <v>5</v>
      </c>
      <c r="P87" s="55">
        <v>1</v>
      </c>
      <c r="Q87" s="55">
        <v>1</v>
      </c>
      <c r="R87" s="55">
        <v>68</v>
      </c>
      <c r="S87" s="55">
        <v>73</v>
      </c>
      <c r="T87" s="52">
        <f t="shared" si="1"/>
        <v>288.56749484536078</v>
      </c>
      <c r="U87" s="53">
        <f>(G87/S87)/1.1532</f>
        <v>1.1522434298366904</v>
      </c>
      <c r="V87" s="1" t="s">
        <v>614</v>
      </c>
    </row>
    <row r="88" spans="1:22" ht="12" customHeight="1">
      <c r="A88" s="75" t="s">
        <v>138</v>
      </c>
      <c r="B88" s="47" t="s">
        <v>205</v>
      </c>
      <c r="C88" s="61" t="s">
        <v>122</v>
      </c>
      <c r="D88" s="62">
        <v>471700</v>
      </c>
      <c r="E88" s="48" t="s">
        <v>586</v>
      </c>
      <c r="F88" s="61" t="s">
        <v>591</v>
      </c>
      <c r="G88" s="65">
        <v>101</v>
      </c>
      <c r="H88" s="61">
        <v>8</v>
      </c>
      <c r="I88" s="61">
        <v>7</v>
      </c>
      <c r="J88" s="61">
        <v>10</v>
      </c>
      <c r="K88" s="61">
        <v>3</v>
      </c>
      <c r="L88" s="61"/>
      <c r="M88" s="61" t="s">
        <v>616</v>
      </c>
      <c r="N88" s="61">
        <v>5</v>
      </c>
      <c r="O88" s="61">
        <v>6</v>
      </c>
      <c r="P88" s="61"/>
      <c r="Q88" s="61">
        <v>3</v>
      </c>
      <c r="R88" s="61">
        <v>100</v>
      </c>
      <c r="S88" s="61">
        <v>77</v>
      </c>
      <c r="T88" s="52">
        <f t="shared" si="1"/>
        <v>410.24636356435644</v>
      </c>
      <c r="U88" s="53">
        <f>G88/((S88/1)*1.1408)</f>
        <v>1.149796907160161</v>
      </c>
      <c r="V88" s="64" t="s">
        <v>745</v>
      </c>
    </row>
    <row r="89" spans="1:22" ht="12" customHeight="1">
      <c r="A89" s="74" t="s">
        <v>17</v>
      </c>
      <c r="B89" s="47" t="s">
        <v>71</v>
      </c>
      <c r="C89" s="61" t="s">
        <v>70</v>
      </c>
      <c r="D89" s="62">
        <v>445400</v>
      </c>
      <c r="E89" s="61" t="s">
        <v>586</v>
      </c>
      <c r="F89" s="48" t="s">
        <v>626</v>
      </c>
      <c r="G89" s="77">
        <v>103</v>
      </c>
      <c r="H89" s="61">
        <v>21</v>
      </c>
      <c r="I89" s="61">
        <v>6</v>
      </c>
      <c r="J89" s="61">
        <v>5</v>
      </c>
      <c r="K89" s="61">
        <v>4</v>
      </c>
      <c r="L89" s="61"/>
      <c r="M89" s="61" t="s">
        <v>594</v>
      </c>
      <c r="N89" s="61"/>
      <c r="O89" s="61">
        <v>8</v>
      </c>
      <c r="P89" s="61">
        <v>3</v>
      </c>
      <c r="Q89" s="61">
        <v>1</v>
      </c>
      <c r="R89" s="61">
        <v>81</v>
      </c>
      <c r="S89" s="61">
        <v>72</v>
      </c>
      <c r="T89" s="52">
        <f t="shared" si="1"/>
        <v>387.56545864077668</v>
      </c>
      <c r="U89" s="53">
        <f>(G89/S89)/1.2448</f>
        <v>1.1492252213653242</v>
      </c>
      <c r="V89" s="1" t="s">
        <v>635</v>
      </c>
    </row>
    <row r="90" spans="1:22" ht="12" customHeight="1">
      <c r="A90" s="72" t="s">
        <v>209</v>
      </c>
      <c r="B90" s="86" t="s">
        <v>375</v>
      </c>
      <c r="C90" s="48" t="s">
        <v>82</v>
      </c>
      <c r="D90" s="87">
        <v>157800</v>
      </c>
      <c r="E90" s="48" t="s">
        <v>586</v>
      </c>
      <c r="F90" s="61" t="s">
        <v>615</v>
      </c>
      <c r="G90" s="77">
        <v>91</v>
      </c>
      <c r="H90" s="61">
        <v>12</v>
      </c>
      <c r="I90" s="61">
        <v>13</v>
      </c>
      <c r="J90" s="61">
        <v>5</v>
      </c>
      <c r="K90" s="61">
        <v>4</v>
      </c>
      <c r="L90" s="61"/>
      <c r="M90" s="61"/>
      <c r="N90" s="61"/>
      <c r="O90" s="61">
        <v>6</v>
      </c>
      <c r="P90" s="61">
        <v>1</v>
      </c>
      <c r="Q90" s="61">
        <v>1</v>
      </c>
      <c r="R90" s="61">
        <v>72</v>
      </c>
      <c r="S90" s="61">
        <v>70</v>
      </c>
      <c r="T90" s="52">
        <f t="shared" si="1"/>
        <v>137.61373846153847</v>
      </c>
      <c r="U90" s="53">
        <f>(G90/S90)/1.1337</f>
        <v>1.1466878362882598</v>
      </c>
      <c r="V90" s="47" t="s">
        <v>699</v>
      </c>
    </row>
    <row r="91" spans="1:22" ht="12" customHeight="1">
      <c r="A91" s="75" t="s">
        <v>265</v>
      </c>
      <c r="B91" s="47" t="s">
        <v>268</v>
      </c>
      <c r="C91" s="61" t="s">
        <v>24</v>
      </c>
      <c r="D91" s="62">
        <v>496600</v>
      </c>
      <c r="E91" s="4" t="s">
        <v>590</v>
      </c>
      <c r="F91" s="4" t="s">
        <v>630</v>
      </c>
      <c r="G91" s="165">
        <v>115</v>
      </c>
      <c r="H91" s="55">
        <v>16</v>
      </c>
      <c r="I91" s="55">
        <v>8</v>
      </c>
      <c r="J91" s="55">
        <v>4</v>
      </c>
      <c r="K91" s="55">
        <v>1</v>
      </c>
      <c r="L91" s="55"/>
      <c r="M91" s="56" t="s">
        <v>588</v>
      </c>
      <c r="N91" s="55">
        <v>1.1000000000000001</v>
      </c>
      <c r="O91" s="55">
        <v>13</v>
      </c>
      <c r="P91" s="55"/>
      <c r="Q91" s="55">
        <v>5</v>
      </c>
      <c r="R91" s="55">
        <v>70</v>
      </c>
      <c r="S91" s="55">
        <v>80</v>
      </c>
      <c r="T91" s="52">
        <f t="shared" si="1"/>
        <v>433.79521391304354</v>
      </c>
      <c r="U91" s="53">
        <f>(G91/S91)/1.2557</f>
        <v>1.1447798040933344</v>
      </c>
      <c r="V91" s="1" t="s">
        <v>811</v>
      </c>
    </row>
    <row r="92" spans="1:22" ht="12" customHeight="1">
      <c r="A92" s="69" t="s">
        <v>265</v>
      </c>
      <c r="B92" s="1" t="s">
        <v>276</v>
      </c>
      <c r="C92" s="55" t="s">
        <v>45</v>
      </c>
      <c r="D92" s="71">
        <v>476800</v>
      </c>
      <c r="E92" s="4" t="s">
        <v>590</v>
      </c>
      <c r="F92" s="4" t="s">
        <v>610</v>
      </c>
      <c r="G92" s="63">
        <v>92</v>
      </c>
      <c r="H92" s="55">
        <v>10</v>
      </c>
      <c r="I92" s="55">
        <v>8</v>
      </c>
      <c r="J92" s="55">
        <v>3</v>
      </c>
      <c r="K92" s="55">
        <v>7</v>
      </c>
      <c r="L92" s="55"/>
      <c r="M92" s="56" t="s">
        <v>592</v>
      </c>
      <c r="N92" s="55"/>
      <c r="O92" s="55">
        <v>8</v>
      </c>
      <c r="P92" s="55">
        <v>1</v>
      </c>
      <c r="Q92" s="55">
        <v>4</v>
      </c>
      <c r="R92" s="55">
        <v>77</v>
      </c>
      <c r="S92" s="55">
        <v>68</v>
      </c>
      <c r="T92" s="52">
        <f t="shared" si="1"/>
        <v>416.76880695652181</v>
      </c>
      <c r="U92" s="53">
        <f>(G92/S92)/1.1826</f>
        <v>1.1440395539240555</v>
      </c>
      <c r="V92" s="1" t="s">
        <v>699</v>
      </c>
    </row>
    <row r="93" spans="1:22" ht="12" customHeight="1">
      <c r="A93" s="59" t="s">
        <v>209</v>
      </c>
      <c r="B93" s="47" t="s">
        <v>430</v>
      </c>
      <c r="C93" s="61" t="s">
        <v>24</v>
      </c>
      <c r="D93" s="62">
        <v>502000</v>
      </c>
      <c r="E93" s="48" t="s">
        <v>586</v>
      </c>
      <c r="F93" s="48" t="s">
        <v>631</v>
      </c>
      <c r="G93" s="77">
        <v>110</v>
      </c>
      <c r="H93" s="61">
        <v>13</v>
      </c>
      <c r="I93" s="61">
        <v>13</v>
      </c>
      <c r="J93" s="61">
        <v>6</v>
      </c>
      <c r="K93" s="61">
        <v>3</v>
      </c>
      <c r="L93" s="61"/>
      <c r="M93" s="78" t="s">
        <v>588</v>
      </c>
      <c r="N93" s="61">
        <v>1</v>
      </c>
      <c r="O93" s="61">
        <v>10</v>
      </c>
      <c r="P93" s="61">
        <v>4</v>
      </c>
      <c r="Q93" s="61">
        <v>5</v>
      </c>
      <c r="R93" s="61">
        <v>76</v>
      </c>
      <c r="S93" s="61">
        <v>82</v>
      </c>
      <c r="T93" s="52">
        <f t="shared" si="1"/>
        <v>440.04315999999994</v>
      </c>
      <c r="U93" s="53">
        <f>(G93/S93)/1.1759</f>
        <v>1.1407971890757262</v>
      </c>
      <c r="V93" s="47" t="s">
        <v>647</v>
      </c>
    </row>
    <row r="94" spans="1:22" ht="12" customHeight="1">
      <c r="A94" s="79" t="s">
        <v>209</v>
      </c>
      <c r="B94" s="1" t="s">
        <v>222</v>
      </c>
      <c r="C94" s="55" t="s">
        <v>45</v>
      </c>
      <c r="D94" s="71">
        <v>327900</v>
      </c>
      <c r="E94" s="48" t="s">
        <v>586</v>
      </c>
      <c r="F94" s="48" t="s">
        <v>612</v>
      </c>
      <c r="G94" s="65">
        <v>113</v>
      </c>
      <c r="H94" s="55">
        <v>9</v>
      </c>
      <c r="I94" s="55">
        <v>10</v>
      </c>
      <c r="J94" s="55">
        <v>1</v>
      </c>
      <c r="K94" s="68">
        <v>13</v>
      </c>
      <c r="L94" s="55"/>
      <c r="M94" s="56" t="s">
        <v>687</v>
      </c>
      <c r="N94" s="55"/>
      <c r="O94" s="83">
        <v>15</v>
      </c>
      <c r="P94" s="55">
        <v>5</v>
      </c>
      <c r="Q94" s="55">
        <v>3</v>
      </c>
      <c r="R94" s="55">
        <v>73</v>
      </c>
      <c r="S94" s="55">
        <v>79</v>
      </c>
      <c r="T94" s="52">
        <f t="shared" si="1"/>
        <v>287.62720592920351</v>
      </c>
      <c r="U94" s="53">
        <f>(G94/S94)/1.2547</f>
        <v>1.1400173322989107</v>
      </c>
      <c r="V94" s="1" t="s">
        <v>607</v>
      </c>
    </row>
    <row r="95" spans="1:22" ht="12" customHeight="1">
      <c r="A95" s="74" t="s">
        <v>17</v>
      </c>
      <c r="B95" s="1" t="s">
        <v>115</v>
      </c>
      <c r="C95" s="55" t="s">
        <v>106</v>
      </c>
      <c r="D95" s="49">
        <v>432200</v>
      </c>
      <c r="E95" s="55" t="s">
        <v>590</v>
      </c>
      <c r="F95" s="4" t="s">
        <v>602</v>
      </c>
      <c r="G95" s="63">
        <v>75</v>
      </c>
      <c r="H95" s="55">
        <v>7</v>
      </c>
      <c r="I95" s="55">
        <v>9</v>
      </c>
      <c r="J95" s="55">
        <v>5</v>
      </c>
      <c r="K95" s="55">
        <v>3</v>
      </c>
      <c r="L95" s="55"/>
      <c r="M95" s="58"/>
      <c r="N95" s="55"/>
      <c r="O95" s="55">
        <v>2</v>
      </c>
      <c r="P95" s="55">
        <v>1</v>
      </c>
      <c r="Q95" s="55">
        <v>2</v>
      </c>
      <c r="R95" s="55">
        <v>81</v>
      </c>
      <c r="S95" s="55">
        <v>51</v>
      </c>
      <c r="T95" s="52">
        <f t="shared" si="1"/>
        <v>380.2720344</v>
      </c>
      <c r="U95" s="53">
        <f>(G95/S95)/1.2939</f>
        <v>1.1365547842137087</v>
      </c>
      <c r="V95" s="1" t="s">
        <v>617</v>
      </c>
    </row>
    <row r="96" spans="1:22" ht="12" customHeight="1">
      <c r="A96" s="59" t="s">
        <v>209</v>
      </c>
      <c r="B96" s="86" t="s">
        <v>365</v>
      </c>
      <c r="C96" s="61" t="s">
        <v>52</v>
      </c>
      <c r="D96" s="90">
        <v>123900</v>
      </c>
      <c r="E96" s="48" t="s">
        <v>586</v>
      </c>
      <c r="F96" s="61" t="s">
        <v>610</v>
      </c>
      <c r="G96" s="65">
        <v>92</v>
      </c>
      <c r="H96" s="61">
        <v>10</v>
      </c>
      <c r="I96" s="61">
        <v>16</v>
      </c>
      <c r="J96" s="61">
        <v>4</v>
      </c>
      <c r="K96" s="61">
        <v>4</v>
      </c>
      <c r="L96" s="61"/>
      <c r="M96" s="61"/>
      <c r="N96" s="61"/>
      <c r="O96" s="61">
        <v>8</v>
      </c>
      <c r="P96" s="61">
        <v>1</v>
      </c>
      <c r="Q96" s="61"/>
      <c r="R96" s="61">
        <v>73</v>
      </c>
      <c r="S96" s="61">
        <v>71</v>
      </c>
      <c r="T96" s="52">
        <f t="shared" si="1"/>
        <v>109.08156000000002</v>
      </c>
      <c r="U96" s="53">
        <f>G96/((S96/1)*1.1408)</f>
        <v>1.1358473421172193</v>
      </c>
      <c r="V96" s="1" t="s">
        <v>613</v>
      </c>
    </row>
    <row r="97" spans="1:22" ht="12" customHeight="1">
      <c r="A97" s="74" t="s">
        <v>17</v>
      </c>
      <c r="B97" s="47" t="s">
        <v>22</v>
      </c>
      <c r="C97" s="61" t="s">
        <v>18</v>
      </c>
      <c r="D97" s="62">
        <v>446200</v>
      </c>
      <c r="E97" s="48" t="s">
        <v>586</v>
      </c>
      <c r="F97" s="48" t="s">
        <v>600</v>
      </c>
      <c r="G97" s="63">
        <v>95</v>
      </c>
      <c r="H97" s="61">
        <v>6</v>
      </c>
      <c r="I97" s="61">
        <v>15</v>
      </c>
      <c r="J97" s="61">
        <v>4</v>
      </c>
      <c r="K97" s="61">
        <v>1</v>
      </c>
      <c r="L97" s="61"/>
      <c r="M97" s="61"/>
      <c r="N97" s="61"/>
      <c r="O97" s="85">
        <v>14</v>
      </c>
      <c r="P97" s="61">
        <v>1</v>
      </c>
      <c r="Q97" s="61">
        <v>1</v>
      </c>
      <c r="R97" s="61">
        <v>81</v>
      </c>
      <c r="S97" s="61">
        <v>74</v>
      </c>
      <c r="T97" s="52">
        <f t="shared" si="1"/>
        <v>394.03593221052631</v>
      </c>
      <c r="U97" s="53">
        <f>(G97/S97)/1.1337</f>
        <v>1.1323840379146015</v>
      </c>
      <c r="V97" s="47" t="s">
        <v>894</v>
      </c>
    </row>
    <row r="98" spans="1:22" ht="12" customHeight="1">
      <c r="A98" s="59" t="s">
        <v>209</v>
      </c>
      <c r="B98" s="47" t="s">
        <v>243</v>
      </c>
      <c r="C98" s="61" t="s">
        <v>76</v>
      </c>
      <c r="D98" s="62">
        <v>375100</v>
      </c>
      <c r="E98" s="4" t="s">
        <v>590</v>
      </c>
      <c r="F98" s="4" t="s">
        <v>600</v>
      </c>
      <c r="G98" s="63">
        <v>90</v>
      </c>
      <c r="H98" s="55">
        <v>13</v>
      </c>
      <c r="I98" s="55">
        <v>8</v>
      </c>
      <c r="J98" s="55">
        <v>3</v>
      </c>
      <c r="K98" s="55"/>
      <c r="L98" s="55"/>
      <c r="M98" s="56" t="s">
        <v>592</v>
      </c>
      <c r="N98" s="55">
        <v>3</v>
      </c>
      <c r="O98" s="55">
        <v>13</v>
      </c>
      <c r="P98" s="55">
        <v>6</v>
      </c>
      <c r="Q98" s="55">
        <v>6</v>
      </c>
      <c r="R98" s="55">
        <v>66</v>
      </c>
      <c r="S98" s="55">
        <v>63</v>
      </c>
      <c r="T98" s="52">
        <f t="shared" si="1"/>
        <v>331.67842400000006</v>
      </c>
      <c r="U98" s="53">
        <f>(G98/S98)/1.2632</f>
        <v>1.1309146837962543</v>
      </c>
      <c r="V98" s="1" t="s">
        <v>647</v>
      </c>
    </row>
    <row r="99" spans="1:22" ht="12" customHeight="1">
      <c r="A99" s="59" t="s">
        <v>209</v>
      </c>
      <c r="B99" s="1" t="s">
        <v>446</v>
      </c>
      <c r="C99" s="55" t="s">
        <v>66</v>
      </c>
      <c r="D99" s="62">
        <v>503200</v>
      </c>
      <c r="E99" s="4" t="s">
        <v>590</v>
      </c>
      <c r="F99" s="4" t="s">
        <v>626</v>
      </c>
      <c r="G99" s="63">
        <v>101</v>
      </c>
      <c r="H99" s="55">
        <v>20</v>
      </c>
      <c r="I99" s="55">
        <v>15</v>
      </c>
      <c r="J99" s="55">
        <v>4</v>
      </c>
      <c r="K99" s="55">
        <v>1</v>
      </c>
      <c r="L99" s="55"/>
      <c r="M99" s="58" t="s">
        <v>598</v>
      </c>
      <c r="N99" s="55">
        <v>1</v>
      </c>
      <c r="O99" s="55">
        <v>10</v>
      </c>
      <c r="P99" s="55">
        <v>4</v>
      </c>
      <c r="Q99" s="55">
        <v>4</v>
      </c>
      <c r="R99" s="55">
        <v>71</v>
      </c>
      <c r="S99" s="55">
        <v>73</v>
      </c>
      <c r="T99" s="52">
        <f t="shared" si="1"/>
        <v>445.05847841584159</v>
      </c>
      <c r="U99" s="53">
        <f>(G99/S99)/1.2237</f>
        <v>1.130637937268625</v>
      </c>
      <c r="V99" s="1" t="s">
        <v>761</v>
      </c>
    </row>
    <row r="100" spans="1:22" ht="12" customHeight="1">
      <c r="A100" s="59" t="s">
        <v>209</v>
      </c>
      <c r="B100" s="47" t="s">
        <v>443</v>
      </c>
      <c r="C100" s="61" t="s">
        <v>52</v>
      </c>
      <c r="D100" s="73">
        <v>576500</v>
      </c>
      <c r="E100" s="48" t="s">
        <v>586</v>
      </c>
      <c r="F100" s="61" t="s">
        <v>610</v>
      </c>
      <c r="G100" s="50">
        <v>107</v>
      </c>
      <c r="H100" s="61">
        <v>16</v>
      </c>
      <c r="I100" s="61">
        <v>13</v>
      </c>
      <c r="J100" s="61">
        <v>10</v>
      </c>
      <c r="K100" s="61">
        <v>3</v>
      </c>
      <c r="L100" s="61"/>
      <c r="M100" s="61" t="s">
        <v>598</v>
      </c>
      <c r="N100" s="61">
        <v>0.1</v>
      </c>
      <c r="O100" s="61">
        <v>9</v>
      </c>
      <c r="P100" s="61">
        <v>4</v>
      </c>
      <c r="Q100" s="61">
        <v>3</v>
      </c>
      <c r="R100" s="61">
        <v>75</v>
      </c>
      <c r="S100" s="61">
        <v>83</v>
      </c>
      <c r="T100" s="52">
        <f t="shared" si="1"/>
        <v>510.15616448598138</v>
      </c>
      <c r="U100" s="53">
        <f>G100/((S100/1)*1.1408)</f>
        <v>1.1300461312289831</v>
      </c>
      <c r="V100" s="1" t="s">
        <v>209</v>
      </c>
    </row>
    <row r="101" spans="1:22" ht="12" customHeight="1">
      <c r="A101" s="74" t="s">
        <v>17</v>
      </c>
      <c r="B101" s="1" t="s">
        <v>54</v>
      </c>
      <c r="C101" s="55" t="s">
        <v>52</v>
      </c>
      <c r="D101" s="62">
        <v>262800</v>
      </c>
      <c r="E101" s="48" t="s">
        <v>590</v>
      </c>
      <c r="F101" s="48" t="s">
        <v>640</v>
      </c>
      <c r="G101" s="65">
        <v>107</v>
      </c>
      <c r="H101" s="55">
        <v>13</v>
      </c>
      <c r="I101" s="55">
        <v>10</v>
      </c>
      <c r="J101" s="55">
        <v>8</v>
      </c>
      <c r="K101" s="55"/>
      <c r="L101" s="55"/>
      <c r="M101" s="58" t="s">
        <v>601</v>
      </c>
      <c r="N101" s="55"/>
      <c r="O101" s="55">
        <v>11</v>
      </c>
      <c r="P101" s="55">
        <v>1</v>
      </c>
      <c r="Q101" s="55">
        <v>1</v>
      </c>
      <c r="R101" s="55">
        <v>78</v>
      </c>
      <c r="S101" s="55">
        <v>77</v>
      </c>
      <c r="T101" s="52">
        <f t="shared" si="1"/>
        <v>232.91742953271032</v>
      </c>
      <c r="U101" s="53">
        <f>(G101/S101)/1.2316</f>
        <v>1.1282968411906378</v>
      </c>
      <c r="V101" s="1" t="s">
        <v>735</v>
      </c>
    </row>
    <row r="102" spans="1:22" ht="12" customHeight="1">
      <c r="A102" s="46" t="s">
        <v>138</v>
      </c>
      <c r="B102" s="47" t="s">
        <v>178</v>
      </c>
      <c r="C102" s="48" t="s">
        <v>58</v>
      </c>
      <c r="D102" s="49">
        <v>441100</v>
      </c>
      <c r="E102" s="48" t="s">
        <v>586</v>
      </c>
      <c r="F102" s="61" t="s">
        <v>608</v>
      </c>
      <c r="G102" s="63">
        <v>94</v>
      </c>
      <c r="H102" s="61">
        <v>19</v>
      </c>
      <c r="I102" s="61">
        <v>4</v>
      </c>
      <c r="J102" s="61">
        <v>10</v>
      </c>
      <c r="K102" s="61">
        <v>2</v>
      </c>
      <c r="L102" s="61"/>
      <c r="M102" s="61" t="s">
        <v>601</v>
      </c>
      <c r="N102" s="61">
        <v>1.2</v>
      </c>
      <c r="O102" s="61">
        <v>3</v>
      </c>
      <c r="P102" s="61"/>
      <c r="Q102" s="61">
        <v>5</v>
      </c>
      <c r="R102" s="61">
        <v>52</v>
      </c>
      <c r="S102" s="61">
        <v>73</v>
      </c>
      <c r="T102" s="52">
        <f t="shared" si="1"/>
        <v>391.37066755319154</v>
      </c>
      <c r="U102" s="53">
        <f>(G102/S102)/1.1425</f>
        <v>1.1270645364347591</v>
      </c>
      <c r="V102" s="47" t="s">
        <v>782</v>
      </c>
    </row>
    <row r="103" spans="1:22" ht="12" customHeight="1">
      <c r="A103" s="59" t="s">
        <v>209</v>
      </c>
      <c r="B103" s="47" t="s">
        <v>452</v>
      </c>
      <c r="C103" s="61" t="s">
        <v>100</v>
      </c>
      <c r="D103" s="62">
        <v>512600</v>
      </c>
      <c r="E103" s="4" t="s">
        <v>590</v>
      </c>
      <c r="F103" s="4" t="s">
        <v>633</v>
      </c>
      <c r="G103" s="165">
        <v>115</v>
      </c>
      <c r="H103" s="55">
        <v>8</v>
      </c>
      <c r="I103" s="55">
        <v>17</v>
      </c>
      <c r="J103" s="55">
        <v>5</v>
      </c>
      <c r="K103" s="68">
        <v>10</v>
      </c>
      <c r="L103" s="55"/>
      <c r="M103" s="58" t="s">
        <v>598</v>
      </c>
      <c r="N103" s="55"/>
      <c r="O103" s="55">
        <v>13</v>
      </c>
      <c r="P103" s="55">
        <v>4</v>
      </c>
      <c r="Q103" s="55">
        <v>4</v>
      </c>
      <c r="R103" s="55">
        <v>80</v>
      </c>
      <c r="S103" s="55">
        <v>85</v>
      </c>
      <c r="T103" s="52">
        <f t="shared" si="1"/>
        <v>455.6389965217391</v>
      </c>
      <c r="U103" s="53">
        <f>(G103/S103)/1.2026</f>
        <v>1.1250134512477867</v>
      </c>
      <c r="V103" s="1" t="s">
        <v>647</v>
      </c>
    </row>
    <row r="104" spans="1:22" ht="12" customHeight="1">
      <c r="A104" s="46" t="s">
        <v>304</v>
      </c>
      <c r="B104" s="47" t="s">
        <v>306</v>
      </c>
      <c r="C104" s="48" t="s">
        <v>82</v>
      </c>
      <c r="D104" s="49">
        <v>441200</v>
      </c>
      <c r="E104" s="4" t="s">
        <v>590</v>
      </c>
      <c r="F104" s="4" t="s">
        <v>661</v>
      </c>
      <c r="G104" s="82">
        <v>122</v>
      </c>
      <c r="H104" s="55">
        <v>9</v>
      </c>
      <c r="I104" s="55">
        <v>7</v>
      </c>
      <c r="J104" s="55">
        <v>5</v>
      </c>
      <c r="K104" s="55">
        <v>5</v>
      </c>
      <c r="L104" s="55">
        <v>18</v>
      </c>
      <c r="M104" s="56" t="s">
        <v>668</v>
      </c>
      <c r="N104" s="55">
        <v>2.1</v>
      </c>
      <c r="O104" s="55">
        <v>10</v>
      </c>
      <c r="P104" s="55">
        <v>5</v>
      </c>
      <c r="Q104" s="55">
        <v>3</v>
      </c>
      <c r="R104" s="55">
        <v>75</v>
      </c>
      <c r="S104" s="55">
        <v>86</v>
      </c>
      <c r="T104" s="52">
        <f t="shared" si="1"/>
        <v>392.86762491803273</v>
      </c>
      <c r="U104" s="53">
        <f>(G104/S104)/1.2632</f>
        <v>1.1230245813511643</v>
      </c>
      <c r="V104" s="1" t="s">
        <v>642</v>
      </c>
    </row>
    <row r="105" spans="1:22" ht="12" customHeight="1">
      <c r="A105" s="59" t="s">
        <v>209</v>
      </c>
      <c r="B105" s="47" t="s">
        <v>212</v>
      </c>
      <c r="C105" s="61" t="s">
        <v>18</v>
      </c>
      <c r="D105" s="62">
        <v>440000</v>
      </c>
      <c r="E105" s="55" t="s">
        <v>590</v>
      </c>
      <c r="F105" s="4" t="s">
        <v>624</v>
      </c>
      <c r="G105" s="50">
        <v>106</v>
      </c>
      <c r="H105" s="55">
        <v>15</v>
      </c>
      <c r="I105" s="55">
        <v>7</v>
      </c>
      <c r="J105" s="55">
        <v>8</v>
      </c>
      <c r="K105" s="55">
        <v>6</v>
      </c>
      <c r="L105" s="55"/>
      <c r="M105" s="58" t="s">
        <v>616</v>
      </c>
      <c r="N105" s="55">
        <v>1</v>
      </c>
      <c r="O105" s="55">
        <v>5</v>
      </c>
      <c r="P105" s="55">
        <v>1</v>
      </c>
      <c r="Q105" s="55">
        <v>3</v>
      </c>
      <c r="R105" s="55">
        <v>81</v>
      </c>
      <c r="S105" s="55">
        <v>82</v>
      </c>
      <c r="T105" s="52">
        <f t="shared" si="1"/>
        <v>392.52316981132077</v>
      </c>
      <c r="U105" s="53">
        <f>(G105/S105)/1.1532</f>
        <v>1.1209529368966946</v>
      </c>
      <c r="V105" s="1" t="s">
        <v>856</v>
      </c>
    </row>
    <row r="106" spans="1:22" ht="12" customHeight="1">
      <c r="A106" s="46" t="s">
        <v>138</v>
      </c>
      <c r="B106" s="47" t="s">
        <v>169</v>
      </c>
      <c r="C106" s="48" t="s">
        <v>49</v>
      </c>
      <c r="D106" s="49">
        <v>293100</v>
      </c>
      <c r="E106" s="48" t="s">
        <v>586</v>
      </c>
      <c r="F106" s="48" t="s">
        <v>633</v>
      </c>
      <c r="G106" s="50">
        <v>70</v>
      </c>
      <c r="H106" s="61">
        <v>9</v>
      </c>
      <c r="I106" s="61">
        <v>3</v>
      </c>
      <c r="J106" s="61">
        <v>5</v>
      </c>
      <c r="K106" s="61">
        <v>2</v>
      </c>
      <c r="L106" s="61"/>
      <c r="M106" s="61" t="s">
        <v>601</v>
      </c>
      <c r="N106" s="61">
        <v>2.2000000000000002</v>
      </c>
      <c r="O106" s="61">
        <v>6</v>
      </c>
      <c r="P106" s="61">
        <v>1</v>
      </c>
      <c r="Q106" s="61"/>
      <c r="R106" s="61">
        <v>58</v>
      </c>
      <c r="S106" s="61">
        <v>52</v>
      </c>
      <c r="T106" s="52">
        <f t="shared" si="1"/>
        <v>263.75985257142855</v>
      </c>
      <c r="U106" s="66">
        <f>(G106/S106)/1.2114</f>
        <v>1.1112381097522257</v>
      </c>
      <c r="V106" s="1" t="s">
        <v>209</v>
      </c>
    </row>
    <row r="107" spans="1:22" ht="12" customHeight="1">
      <c r="A107" s="89" t="s">
        <v>288</v>
      </c>
      <c r="B107" s="1" t="s">
        <v>474</v>
      </c>
      <c r="C107" s="55" t="s">
        <v>66</v>
      </c>
      <c r="D107" s="91">
        <v>553100</v>
      </c>
      <c r="E107" s="4" t="s">
        <v>590</v>
      </c>
      <c r="F107" s="4" t="s">
        <v>626</v>
      </c>
      <c r="G107" s="63">
        <v>96</v>
      </c>
      <c r="H107" s="55">
        <v>7</v>
      </c>
      <c r="I107" s="55">
        <v>6</v>
      </c>
      <c r="J107" s="55">
        <v>3</v>
      </c>
      <c r="K107" s="55">
        <v>3</v>
      </c>
      <c r="L107" s="55">
        <v>23</v>
      </c>
      <c r="M107" s="58" t="s">
        <v>604</v>
      </c>
      <c r="N107" s="55"/>
      <c r="O107" s="55">
        <v>7</v>
      </c>
      <c r="P107" s="55">
        <v>2</v>
      </c>
      <c r="Q107" s="55"/>
      <c r="R107" s="55">
        <v>84</v>
      </c>
      <c r="S107" s="55">
        <v>71</v>
      </c>
      <c r="T107" s="52">
        <f t="shared" si="1"/>
        <v>500.57105593750009</v>
      </c>
      <c r="U107" s="53">
        <f>(G107/S107)/1.2237</f>
        <v>1.1049380371466355</v>
      </c>
      <c r="V107" s="1" t="s">
        <v>642</v>
      </c>
    </row>
    <row r="108" spans="1:22" ht="12" customHeight="1">
      <c r="A108" s="59" t="s">
        <v>209</v>
      </c>
      <c r="B108" s="47" t="s">
        <v>461</v>
      </c>
      <c r="C108" s="61" t="s">
        <v>122</v>
      </c>
      <c r="D108" s="62">
        <v>517400</v>
      </c>
      <c r="E108" s="4" t="s">
        <v>590</v>
      </c>
      <c r="F108" s="4" t="s">
        <v>639</v>
      </c>
      <c r="G108" s="63">
        <v>98</v>
      </c>
      <c r="H108" s="55">
        <v>8</v>
      </c>
      <c r="I108" s="55">
        <v>21</v>
      </c>
      <c r="J108" s="55">
        <v>1</v>
      </c>
      <c r="K108" s="68">
        <v>9</v>
      </c>
      <c r="L108" s="55"/>
      <c r="M108" s="56" t="s">
        <v>645</v>
      </c>
      <c r="N108" s="55"/>
      <c r="O108" s="83">
        <v>17</v>
      </c>
      <c r="P108" s="55">
        <v>2</v>
      </c>
      <c r="Q108" s="55">
        <v>5</v>
      </c>
      <c r="R108" s="55">
        <v>62</v>
      </c>
      <c r="S108" s="55">
        <v>75</v>
      </c>
      <c r="T108" s="52">
        <f t="shared" si="1"/>
        <v>468.27339795918368</v>
      </c>
      <c r="U108" s="53">
        <f>(G108/S108)/1.1826</f>
        <v>1.1049100851231748</v>
      </c>
      <c r="V108" s="1" t="s">
        <v>647</v>
      </c>
    </row>
    <row r="109" spans="1:22" ht="12" customHeight="1">
      <c r="A109" s="79" t="s">
        <v>209</v>
      </c>
      <c r="B109" s="1" t="s">
        <v>436</v>
      </c>
      <c r="C109" s="55" t="s">
        <v>34</v>
      </c>
      <c r="D109" s="73">
        <v>557600</v>
      </c>
      <c r="E109" s="4" t="s">
        <v>590</v>
      </c>
      <c r="F109" s="4" t="s">
        <v>587</v>
      </c>
      <c r="G109" s="63">
        <v>95</v>
      </c>
      <c r="H109" s="55">
        <v>11</v>
      </c>
      <c r="I109" s="55">
        <v>15</v>
      </c>
      <c r="J109" s="55">
        <v>1</v>
      </c>
      <c r="K109" s="55">
        <v>3</v>
      </c>
      <c r="L109" s="55"/>
      <c r="M109" s="58" t="s">
        <v>601</v>
      </c>
      <c r="N109" s="55">
        <v>1</v>
      </c>
      <c r="O109" s="55">
        <v>12</v>
      </c>
      <c r="P109" s="55">
        <v>3</v>
      </c>
      <c r="Q109" s="55">
        <v>2</v>
      </c>
      <c r="R109" s="55">
        <v>69</v>
      </c>
      <c r="S109" s="55">
        <v>72</v>
      </c>
      <c r="T109" s="52">
        <f t="shared" si="1"/>
        <v>505.17855663157894</v>
      </c>
      <c r="U109" s="53">
        <f>(G109/S109)/1.1954</f>
        <v>1.10376814827208</v>
      </c>
      <c r="V109" s="1" t="s">
        <v>710</v>
      </c>
    </row>
    <row r="110" spans="1:22" ht="12" customHeight="1">
      <c r="A110" s="80" t="s">
        <v>288</v>
      </c>
      <c r="B110" s="1" t="s">
        <v>475</v>
      </c>
      <c r="C110" s="55" t="s">
        <v>70</v>
      </c>
      <c r="D110" s="73">
        <v>692100</v>
      </c>
      <c r="E110" s="4" t="s">
        <v>590</v>
      </c>
      <c r="F110" s="4" t="s">
        <v>605</v>
      </c>
      <c r="G110" s="165">
        <v>119</v>
      </c>
      <c r="H110" s="55">
        <v>14</v>
      </c>
      <c r="I110" s="55">
        <v>8</v>
      </c>
      <c r="J110" s="55">
        <v>8</v>
      </c>
      <c r="K110" s="55">
        <v>1</v>
      </c>
      <c r="L110" s="55">
        <v>32</v>
      </c>
      <c r="M110" s="58" t="s">
        <v>637</v>
      </c>
      <c r="N110" s="55"/>
      <c r="O110" s="55">
        <v>8</v>
      </c>
      <c r="P110" s="55">
        <v>2</v>
      </c>
      <c r="Q110" s="55">
        <v>6</v>
      </c>
      <c r="R110" s="55">
        <v>72</v>
      </c>
      <c r="S110" s="55">
        <v>86</v>
      </c>
      <c r="T110" s="52">
        <f t="shared" si="1"/>
        <v>628.06737327731105</v>
      </c>
      <c r="U110" s="53">
        <f>(G110/S110)/1.2557</f>
        <v>1.1019518437784168</v>
      </c>
      <c r="V110" s="1" t="s">
        <v>642</v>
      </c>
    </row>
    <row r="111" spans="1:22" ht="12" customHeight="1">
      <c r="A111" s="72" t="s">
        <v>209</v>
      </c>
      <c r="B111" s="86" t="s">
        <v>368</v>
      </c>
      <c r="C111" s="48" t="s">
        <v>58</v>
      </c>
      <c r="D111" s="87">
        <v>162300</v>
      </c>
      <c r="E111" s="48" t="s">
        <v>586</v>
      </c>
      <c r="F111" s="61" t="s">
        <v>608</v>
      </c>
      <c r="G111" s="77">
        <v>78</v>
      </c>
      <c r="H111" s="61">
        <v>10</v>
      </c>
      <c r="I111" s="61">
        <v>4</v>
      </c>
      <c r="J111" s="61">
        <v>3</v>
      </c>
      <c r="K111" s="61">
        <v>5</v>
      </c>
      <c r="L111" s="61"/>
      <c r="M111" s="61" t="s">
        <v>594</v>
      </c>
      <c r="N111" s="61">
        <v>2</v>
      </c>
      <c r="O111" s="61">
        <v>5</v>
      </c>
      <c r="P111" s="61">
        <v>1</v>
      </c>
      <c r="Q111" s="61">
        <v>3</v>
      </c>
      <c r="R111" s="61">
        <v>50</v>
      </c>
      <c r="S111" s="61">
        <v>62</v>
      </c>
      <c r="T111" s="52">
        <f t="shared" si="1"/>
        <v>147.39128846153849</v>
      </c>
      <c r="U111" s="53">
        <f>(G111/S111)/1.1425</f>
        <v>1.1011505611632666</v>
      </c>
      <c r="V111" s="47" t="s">
        <v>607</v>
      </c>
    </row>
    <row r="112" spans="1:22" ht="12" customHeight="1">
      <c r="A112" s="57" t="s">
        <v>17</v>
      </c>
      <c r="B112" s="86" t="s">
        <v>316</v>
      </c>
      <c r="C112" s="48" t="s">
        <v>58</v>
      </c>
      <c r="D112" s="87">
        <v>173700</v>
      </c>
      <c r="E112" s="48" t="s">
        <v>586</v>
      </c>
      <c r="F112" s="61" t="s">
        <v>608</v>
      </c>
      <c r="G112" s="63">
        <v>49</v>
      </c>
      <c r="H112" s="61">
        <v>9</v>
      </c>
      <c r="I112" s="61">
        <v>5</v>
      </c>
      <c r="J112" s="61">
        <v>6</v>
      </c>
      <c r="K112" s="61"/>
      <c r="L112" s="61"/>
      <c r="M112" s="61"/>
      <c r="N112" s="61"/>
      <c r="O112" s="61">
        <v>3</v>
      </c>
      <c r="P112" s="61">
        <v>1</v>
      </c>
      <c r="Q112" s="61"/>
      <c r="R112" s="61">
        <v>85</v>
      </c>
      <c r="S112" s="161">
        <v>39</v>
      </c>
      <c r="T112" s="52">
        <f t="shared" si="1"/>
        <v>157.95179081632654</v>
      </c>
      <c r="U112" s="53">
        <f>(G112/S112)/1.1425</f>
        <v>1.0997026314312965</v>
      </c>
      <c r="V112" s="47" t="s">
        <v>652</v>
      </c>
    </row>
    <row r="113" spans="1:22" ht="12" customHeight="1">
      <c r="A113" s="74" t="s">
        <v>17</v>
      </c>
      <c r="B113" s="47" t="s">
        <v>92</v>
      </c>
      <c r="C113" s="61" t="s">
        <v>90</v>
      </c>
      <c r="D113" s="62">
        <v>399600</v>
      </c>
      <c r="E113" s="61" t="s">
        <v>586</v>
      </c>
      <c r="F113" s="48" t="s">
        <v>630</v>
      </c>
      <c r="G113" s="77">
        <v>112</v>
      </c>
      <c r="H113" s="61">
        <v>19</v>
      </c>
      <c r="I113" s="61">
        <v>16</v>
      </c>
      <c r="J113" s="61">
        <v>3</v>
      </c>
      <c r="K113" s="61">
        <v>2</v>
      </c>
      <c r="L113" s="61"/>
      <c r="M113" s="61"/>
      <c r="N113" s="61"/>
      <c r="O113" s="61">
        <v>6</v>
      </c>
      <c r="P113" s="61">
        <v>1</v>
      </c>
      <c r="Q113" s="61">
        <v>2</v>
      </c>
      <c r="R113" s="61">
        <v>80</v>
      </c>
      <c r="S113" s="61">
        <v>82</v>
      </c>
      <c r="T113" s="52">
        <f t="shared" si="1"/>
        <v>364.18402285714279</v>
      </c>
      <c r="U113" s="53">
        <f>(G113/S113)/1.2448</f>
        <v>1.0972474763308047</v>
      </c>
      <c r="V113" s="1" t="s">
        <v>596</v>
      </c>
    </row>
    <row r="114" spans="1:22" ht="12" customHeight="1">
      <c r="A114" s="61" t="s">
        <v>130</v>
      </c>
      <c r="B114" s="47" t="s">
        <v>132</v>
      </c>
      <c r="C114" s="61" t="s">
        <v>66</v>
      </c>
      <c r="D114" s="62">
        <v>370600</v>
      </c>
      <c r="E114" s="48" t="s">
        <v>586</v>
      </c>
      <c r="F114" s="61" t="s">
        <v>605</v>
      </c>
      <c r="G114" s="63">
        <v>49</v>
      </c>
      <c r="H114" s="61">
        <v>4</v>
      </c>
      <c r="I114" s="61">
        <v>5</v>
      </c>
      <c r="J114" s="61">
        <v>2</v>
      </c>
      <c r="K114" s="61">
        <v>2</v>
      </c>
      <c r="L114" s="61"/>
      <c r="M114" s="61" t="s">
        <v>594</v>
      </c>
      <c r="N114" s="61"/>
      <c r="O114" s="61">
        <v>2</v>
      </c>
      <c r="P114" s="61">
        <v>1</v>
      </c>
      <c r="Q114" s="61"/>
      <c r="R114" s="61">
        <v>100</v>
      </c>
      <c r="S114" s="161">
        <v>38</v>
      </c>
      <c r="T114" s="52">
        <f t="shared" si="1"/>
        <v>337.95845959183674</v>
      </c>
      <c r="U114" s="53">
        <f>(G114/S114)/1.1759</f>
        <v>1.0965844750493463</v>
      </c>
      <c r="V114" s="47" t="s">
        <v>671</v>
      </c>
    </row>
    <row r="115" spans="1:22" ht="12" customHeight="1">
      <c r="A115" s="69" t="s">
        <v>304</v>
      </c>
      <c r="B115" s="1" t="s">
        <v>305</v>
      </c>
      <c r="C115" s="55" t="s">
        <v>45</v>
      </c>
      <c r="D115" s="71">
        <v>411600</v>
      </c>
      <c r="E115" s="48" t="s">
        <v>586</v>
      </c>
      <c r="F115" s="48" t="s">
        <v>612</v>
      </c>
      <c r="G115" s="65">
        <v>114</v>
      </c>
      <c r="H115" s="55">
        <v>12</v>
      </c>
      <c r="I115" s="55">
        <v>8</v>
      </c>
      <c r="J115" s="55">
        <v>4</v>
      </c>
      <c r="K115" s="55">
        <v>1</v>
      </c>
      <c r="L115" s="55">
        <v>20</v>
      </c>
      <c r="M115" s="58" t="s">
        <v>604</v>
      </c>
      <c r="N115" s="55">
        <v>1</v>
      </c>
      <c r="O115" s="55">
        <v>6</v>
      </c>
      <c r="P115" s="55">
        <v>4</v>
      </c>
      <c r="Q115" s="55">
        <v>2</v>
      </c>
      <c r="R115" s="55">
        <v>80</v>
      </c>
      <c r="S115" s="55">
        <v>83</v>
      </c>
      <c r="T115" s="52">
        <f t="shared" si="1"/>
        <v>376.00057157894742</v>
      </c>
      <c r="U115" s="53">
        <f>(G115/S115)/1.2547</f>
        <v>1.0946791869798473</v>
      </c>
      <c r="V115" s="1" t="s">
        <v>288</v>
      </c>
    </row>
    <row r="116" spans="1:22" ht="12" customHeight="1">
      <c r="A116" s="79" t="s">
        <v>209</v>
      </c>
      <c r="B116" s="1" t="s">
        <v>438</v>
      </c>
      <c r="C116" s="55" t="s">
        <v>34</v>
      </c>
      <c r="D116" s="73">
        <v>551700</v>
      </c>
      <c r="E116" s="4" t="s">
        <v>590</v>
      </c>
      <c r="F116" s="4" t="s">
        <v>587</v>
      </c>
      <c r="G116" s="165">
        <v>115</v>
      </c>
      <c r="H116" s="55">
        <v>23</v>
      </c>
      <c r="I116" s="55">
        <v>8</v>
      </c>
      <c r="J116" s="55">
        <v>10</v>
      </c>
      <c r="K116" s="55">
        <v>1</v>
      </c>
      <c r="L116" s="55"/>
      <c r="M116" s="56" t="s">
        <v>668</v>
      </c>
      <c r="N116" s="55">
        <v>1</v>
      </c>
      <c r="O116" s="55">
        <v>6</v>
      </c>
      <c r="P116" s="55">
        <v>2</v>
      </c>
      <c r="Q116" s="55">
        <v>3</v>
      </c>
      <c r="R116" s="55">
        <v>83</v>
      </c>
      <c r="S116" s="55">
        <v>88</v>
      </c>
      <c r="T116" s="52">
        <f t="shared" si="1"/>
        <v>504.66253773913053</v>
      </c>
      <c r="U116" s="53">
        <f>(G116/S116)/1.1954</f>
        <v>1.0932057736474667</v>
      </c>
      <c r="V116" s="1" t="s">
        <v>619</v>
      </c>
    </row>
    <row r="117" spans="1:22" ht="12" customHeight="1">
      <c r="A117" s="74" t="s">
        <v>17</v>
      </c>
      <c r="B117" s="47" t="s">
        <v>91</v>
      </c>
      <c r="C117" s="61" t="s">
        <v>90</v>
      </c>
      <c r="D117" s="62">
        <v>448100</v>
      </c>
      <c r="E117" s="61" t="s">
        <v>586</v>
      </c>
      <c r="F117" s="48" t="s">
        <v>630</v>
      </c>
      <c r="G117" s="77">
        <v>110</v>
      </c>
      <c r="H117" s="61">
        <v>6</v>
      </c>
      <c r="I117" s="61">
        <v>14</v>
      </c>
      <c r="J117" s="61">
        <v>8</v>
      </c>
      <c r="K117" s="61"/>
      <c r="L117" s="61"/>
      <c r="M117" s="78" t="s">
        <v>588</v>
      </c>
      <c r="N117" s="61"/>
      <c r="O117" s="61">
        <v>7</v>
      </c>
      <c r="P117" s="61"/>
      <c r="Q117" s="61">
        <v>1</v>
      </c>
      <c r="R117" s="61">
        <v>100</v>
      </c>
      <c r="S117" s="61">
        <v>81</v>
      </c>
      <c r="T117" s="52">
        <f t="shared" si="1"/>
        <v>410.73986618181817</v>
      </c>
      <c r="U117" s="53">
        <f>(G117/S117)/1.2448</f>
        <v>1.0909581389444287</v>
      </c>
      <c r="V117" s="1" t="s">
        <v>623</v>
      </c>
    </row>
    <row r="118" spans="1:22" ht="12" customHeight="1">
      <c r="A118" s="75" t="s">
        <v>138</v>
      </c>
      <c r="B118" s="47" t="s">
        <v>144</v>
      </c>
      <c r="C118" s="61" t="s">
        <v>24</v>
      </c>
      <c r="D118" s="62">
        <v>327700</v>
      </c>
      <c r="E118" s="48" t="s">
        <v>586</v>
      </c>
      <c r="F118" s="48" t="s">
        <v>631</v>
      </c>
      <c r="G118" s="77">
        <v>105</v>
      </c>
      <c r="H118" s="61">
        <v>11</v>
      </c>
      <c r="I118" s="61">
        <v>5</v>
      </c>
      <c r="J118" s="61">
        <v>4</v>
      </c>
      <c r="K118" s="61">
        <v>2</v>
      </c>
      <c r="L118" s="61"/>
      <c r="M118" s="61" t="s">
        <v>601</v>
      </c>
      <c r="N118" s="61">
        <v>3.3</v>
      </c>
      <c r="O118" s="61">
        <v>8</v>
      </c>
      <c r="P118" s="61"/>
      <c r="Q118" s="61"/>
      <c r="R118" s="61">
        <v>81</v>
      </c>
      <c r="S118" s="61">
        <v>82</v>
      </c>
      <c r="T118" s="52">
        <f t="shared" si="1"/>
        <v>300.93408819047619</v>
      </c>
      <c r="U118" s="53">
        <f>(G118/S118)/1.1759</f>
        <v>1.0889427713904658</v>
      </c>
      <c r="V118" s="47" t="s">
        <v>138</v>
      </c>
    </row>
    <row r="119" spans="1:22" ht="12" customHeight="1">
      <c r="A119" s="72" t="s">
        <v>209</v>
      </c>
      <c r="B119" s="47" t="s">
        <v>458</v>
      </c>
      <c r="C119" s="48" t="s">
        <v>116</v>
      </c>
      <c r="D119" s="91">
        <v>564600</v>
      </c>
      <c r="E119" s="48" t="s">
        <v>586</v>
      </c>
      <c r="F119" s="48" t="s">
        <v>602</v>
      </c>
      <c r="G119" s="166">
        <v>116</v>
      </c>
      <c r="H119" s="61">
        <v>15</v>
      </c>
      <c r="I119" s="61">
        <v>15</v>
      </c>
      <c r="J119" s="61">
        <v>2</v>
      </c>
      <c r="K119" s="61">
        <v>5</v>
      </c>
      <c r="L119" s="61"/>
      <c r="M119" s="78" t="s">
        <v>606</v>
      </c>
      <c r="N119" s="61">
        <v>0.2</v>
      </c>
      <c r="O119" s="85">
        <v>15</v>
      </c>
      <c r="P119" s="61">
        <v>7</v>
      </c>
      <c r="Q119" s="61">
        <v>8</v>
      </c>
      <c r="R119" s="61">
        <v>73</v>
      </c>
      <c r="S119" s="61">
        <v>88</v>
      </c>
      <c r="T119" s="52">
        <f t="shared" si="1"/>
        <v>518.86350620689655</v>
      </c>
      <c r="U119" s="66">
        <f>(G119/S119)/1.2114</f>
        <v>1.0881474477314002</v>
      </c>
      <c r="V119" s="1" t="s">
        <v>265</v>
      </c>
    </row>
    <row r="120" spans="1:22" ht="12" customHeight="1">
      <c r="A120" s="57" t="s">
        <v>17</v>
      </c>
      <c r="B120" s="1" t="s">
        <v>51</v>
      </c>
      <c r="C120" s="55" t="s">
        <v>49</v>
      </c>
      <c r="D120" s="62">
        <v>296400</v>
      </c>
      <c r="E120" s="55" t="s">
        <v>590</v>
      </c>
      <c r="F120" s="4" t="s">
        <v>608</v>
      </c>
      <c r="G120" s="63">
        <v>76</v>
      </c>
      <c r="H120" s="55">
        <v>9</v>
      </c>
      <c r="I120" s="55">
        <v>7</v>
      </c>
      <c r="J120" s="55">
        <v>1</v>
      </c>
      <c r="K120" s="55">
        <v>2</v>
      </c>
      <c r="L120" s="55"/>
      <c r="M120" s="58" t="s">
        <v>594</v>
      </c>
      <c r="N120" s="55"/>
      <c r="O120" s="55">
        <v>6</v>
      </c>
      <c r="P120" s="55"/>
      <c r="Q120" s="55"/>
      <c r="R120" s="55">
        <v>93</v>
      </c>
      <c r="S120" s="55">
        <v>54</v>
      </c>
      <c r="T120" s="52">
        <f t="shared" si="1"/>
        <v>272.49534</v>
      </c>
      <c r="U120" s="53">
        <f>(G120/S120)/1.2939</f>
        <v>1.0877250231141566</v>
      </c>
      <c r="V120" s="1" t="s">
        <v>607</v>
      </c>
    </row>
    <row r="121" spans="1:22" ht="12" customHeight="1">
      <c r="A121" s="59" t="s">
        <v>209</v>
      </c>
      <c r="B121" s="47" t="s">
        <v>261</v>
      </c>
      <c r="C121" s="61" t="s">
        <v>122</v>
      </c>
      <c r="D121" s="62">
        <v>418800</v>
      </c>
      <c r="E121" s="4" t="s">
        <v>590</v>
      </c>
      <c r="F121" s="4" t="s">
        <v>639</v>
      </c>
      <c r="G121" s="63">
        <v>86</v>
      </c>
      <c r="H121" s="55">
        <v>12</v>
      </c>
      <c r="I121" s="55">
        <v>8</v>
      </c>
      <c r="J121" s="55">
        <v>2</v>
      </c>
      <c r="K121" s="55">
        <v>4</v>
      </c>
      <c r="L121" s="55"/>
      <c r="M121" s="58" t="s">
        <v>598</v>
      </c>
      <c r="N121" s="55">
        <v>1</v>
      </c>
      <c r="O121" s="55">
        <v>8</v>
      </c>
      <c r="P121" s="55">
        <v>4</v>
      </c>
      <c r="Q121" s="55">
        <v>4</v>
      </c>
      <c r="R121" s="55">
        <v>75</v>
      </c>
      <c r="S121" s="55">
        <v>67</v>
      </c>
      <c r="T121" s="52">
        <f t="shared" si="1"/>
        <v>385.85212744186055</v>
      </c>
      <c r="U121" s="53">
        <f>(G121/S121)/1.1826</f>
        <v>1.0853898947676632</v>
      </c>
      <c r="V121" s="1" t="s">
        <v>607</v>
      </c>
    </row>
    <row r="122" spans="1:22" ht="12" customHeight="1">
      <c r="A122" s="75" t="s">
        <v>138</v>
      </c>
      <c r="B122" s="86" t="s">
        <v>349</v>
      </c>
      <c r="C122" s="61" t="s">
        <v>90</v>
      </c>
      <c r="D122" s="90">
        <v>123900</v>
      </c>
      <c r="E122" s="61" t="s">
        <v>586</v>
      </c>
      <c r="F122" s="48" t="s">
        <v>630</v>
      </c>
      <c r="G122" s="82">
        <v>104</v>
      </c>
      <c r="H122" s="61">
        <v>15</v>
      </c>
      <c r="I122" s="61">
        <v>3</v>
      </c>
      <c r="J122" s="61">
        <v>6</v>
      </c>
      <c r="K122" s="61">
        <v>3</v>
      </c>
      <c r="L122" s="61">
        <v>7</v>
      </c>
      <c r="M122" s="61" t="s">
        <v>616</v>
      </c>
      <c r="N122" s="61">
        <v>2.1</v>
      </c>
      <c r="O122" s="61">
        <v>8</v>
      </c>
      <c r="P122" s="61">
        <v>3</v>
      </c>
      <c r="Q122" s="61">
        <v>2</v>
      </c>
      <c r="R122" s="61">
        <v>72</v>
      </c>
      <c r="S122" s="61">
        <v>77</v>
      </c>
      <c r="T122" s="52">
        <f t="shared" si="1"/>
        <v>114.19005230769231</v>
      </c>
      <c r="U122" s="53">
        <f>(G122/S122)/1.2448</f>
        <v>1.0850332187093112</v>
      </c>
      <c r="V122" s="1" t="s">
        <v>17</v>
      </c>
    </row>
    <row r="123" spans="1:22" ht="12" customHeight="1">
      <c r="A123" s="57" t="s">
        <v>17</v>
      </c>
      <c r="B123" s="47" t="s">
        <v>31</v>
      </c>
      <c r="C123" s="48" t="s">
        <v>29</v>
      </c>
      <c r="D123" s="49">
        <v>250100</v>
      </c>
      <c r="E123" s="48" t="s">
        <v>586</v>
      </c>
      <c r="F123" s="48" t="s">
        <v>640</v>
      </c>
      <c r="G123" s="77">
        <v>100</v>
      </c>
      <c r="H123" s="61">
        <v>8</v>
      </c>
      <c r="I123" s="61">
        <v>7</v>
      </c>
      <c r="J123" s="61">
        <v>1</v>
      </c>
      <c r="K123" s="61">
        <v>3</v>
      </c>
      <c r="L123" s="61"/>
      <c r="M123" s="88"/>
      <c r="N123" s="61">
        <v>3</v>
      </c>
      <c r="O123" s="61">
        <v>8</v>
      </c>
      <c r="P123" s="61">
        <v>5</v>
      </c>
      <c r="Q123" s="61">
        <v>1</v>
      </c>
      <c r="R123" s="61">
        <v>60</v>
      </c>
      <c r="S123" s="61">
        <v>74</v>
      </c>
      <c r="T123" s="52">
        <f t="shared" si="1"/>
        <v>230.52817440000004</v>
      </c>
      <c r="U123" s="53">
        <f>(G123/S123)/1.2456</f>
        <v>1.0848999288305645</v>
      </c>
      <c r="V123" s="54" t="s">
        <v>693</v>
      </c>
    </row>
    <row r="124" spans="1:22" ht="12" customHeight="1">
      <c r="A124" s="74" t="s">
        <v>17</v>
      </c>
      <c r="B124" s="47" t="s">
        <v>129</v>
      </c>
      <c r="C124" s="61" t="s">
        <v>122</v>
      </c>
      <c r="D124" s="62">
        <v>339900</v>
      </c>
      <c r="E124" s="48" t="s">
        <v>586</v>
      </c>
      <c r="F124" s="61" t="s">
        <v>591</v>
      </c>
      <c r="G124" s="50">
        <v>99</v>
      </c>
      <c r="H124" s="61">
        <v>14</v>
      </c>
      <c r="I124" s="61">
        <v>7</v>
      </c>
      <c r="J124" s="61">
        <v>8</v>
      </c>
      <c r="K124" s="61">
        <v>3</v>
      </c>
      <c r="L124" s="61"/>
      <c r="M124" s="78" t="s">
        <v>588</v>
      </c>
      <c r="N124" s="61"/>
      <c r="O124" s="61">
        <v>6</v>
      </c>
      <c r="P124" s="61"/>
      <c r="Q124" s="61">
        <v>1</v>
      </c>
      <c r="R124" s="61">
        <v>95</v>
      </c>
      <c r="S124" s="61">
        <v>80</v>
      </c>
      <c r="T124" s="52">
        <f t="shared" si="1"/>
        <v>313.33973333333336</v>
      </c>
      <c r="U124" s="53">
        <f>G124/((S124/1)*1.1408)</f>
        <v>1.0847650771388497</v>
      </c>
      <c r="V124" s="64" t="s">
        <v>652</v>
      </c>
    </row>
    <row r="125" spans="1:22" ht="12" customHeight="1">
      <c r="A125" s="80" t="s">
        <v>288</v>
      </c>
      <c r="B125" s="47" t="s">
        <v>290</v>
      </c>
      <c r="C125" s="48" t="s">
        <v>29</v>
      </c>
      <c r="D125" s="49">
        <v>278800</v>
      </c>
      <c r="E125" s="48" t="s">
        <v>586</v>
      </c>
      <c r="F125" s="48" t="s">
        <v>640</v>
      </c>
      <c r="G125" s="63">
        <v>81</v>
      </c>
      <c r="H125" s="61">
        <v>6</v>
      </c>
      <c r="I125" s="61">
        <v>6</v>
      </c>
      <c r="J125" s="61">
        <v>4</v>
      </c>
      <c r="K125" s="61">
        <v>2</v>
      </c>
      <c r="L125" s="61">
        <v>23</v>
      </c>
      <c r="M125" s="81" t="s">
        <v>641</v>
      </c>
      <c r="N125" s="61"/>
      <c r="O125" s="61">
        <v>8</v>
      </c>
      <c r="P125" s="61">
        <v>3</v>
      </c>
      <c r="Q125" s="61">
        <v>4</v>
      </c>
      <c r="R125" s="61">
        <v>75</v>
      </c>
      <c r="S125" s="61">
        <v>60</v>
      </c>
      <c r="T125" s="52">
        <f t="shared" si="1"/>
        <v>257.23946666666666</v>
      </c>
      <c r="U125" s="53">
        <f>(G125/S125)/1.2456</f>
        <v>1.0838150289017341</v>
      </c>
      <c r="V125" s="54" t="s">
        <v>642</v>
      </c>
    </row>
    <row r="126" spans="1:22" ht="12" customHeight="1">
      <c r="A126" s="89" t="s">
        <v>288</v>
      </c>
      <c r="B126" s="47" t="s">
        <v>478</v>
      </c>
      <c r="C126" s="61" t="s">
        <v>106</v>
      </c>
      <c r="D126" s="73">
        <v>528000</v>
      </c>
      <c r="E126" s="48" t="s">
        <v>586</v>
      </c>
      <c r="F126" s="61" t="s">
        <v>624</v>
      </c>
      <c r="G126" s="63">
        <v>99</v>
      </c>
      <c r="H126" s="61">
        <v>11</v>
      </c>
      <c r="I126" s="61">
        <v>4</v>
      </c>
      <c r="J126" s="61">
        <v>5</v>
      </c>
      <c r="K126" s="61">
        <v>3</v>
      </c>
      <c r="L126" s="61">
        <v>28</v>
      </c>
      <c r="M126" s="78" t="s">
        <v>665</v>
      </c>
      <c r="N126" s="61">
        <v>1</v>
      </c>
      <c r="O126" s="61">
        <v>8</v>
      </c>
      <c r="P126" s="61">
        <v>1</v>
      </c>
      <c r="Q126" s="61">
        <v>5</v>
      </c>
      <c r="R126" s="61">
        <v>66</v>
      </c>
      <c r="S126" s="61">
        <v>80</v>
      </c>
      <c r="T126" s="52">
        <f t="shared" si="1"/>
        <v>487.46666666666664</v>
      </c>
      <c r="U126" s="53">
        <f>(G126/S126)/1.1425</f>
        <v>1.0831509846827134</v>
      </c>
      <c r="V126" s="47" t="s">
        <v>642</v>
      </c>
    </row>
    <row r="127" spans="1:22" ht="12" customHeight="1">
      <c r="A127" s="75" t="s">
        <v>138</v>
      </c>
      <c r="B127" s="1" t="s">
        <v>198</v>
      </c>
      <c r="C127" s="61" t="s">
        <v>100</v>
      </c>
      <c r="D127" s="62">
        <v>341100</v>
      </c>
      <c r="E127" s="4" t="s">
        <v>590</v>
      </c>
      <c r="F127" s="4" t="s">
        <v>633</v>
      </c>
      <c r="G127" s="82">
        <v>112</v>
      </c>
      <c r="H127" s="55">
        <v>7</v>
      </c>
      <c r="I127" s="55">
        <v>11</v>
      </c>
      <c r="J127" s="55">
        <v>5</v>
      </c>
      <c r="K127" s="55">
        <v>6</v>
      </c>
      <c r="L127" s="55">
        <v>37</v>
      </c>
      <c r="M127" s="56" t="s">
        <v>606</v>
      </c>
      <c r="N127" s="55"/>
      <c r="O127" s="55">
        <v>6</v>
      </c>
      <c r="P127" s="55">
        <v>2</v>
      </c>
      <c r="Q127" s="55">
        <v>5</v>
      </c>
      <c r="R127" s="55">
        <v>72</v>
      </c>
      <c r="S127" s="55">
        <v>86</v>
      </c>
      <c r="T127" s="52">
        <f t="shared" si="1"/>
        <v>314.98026749999997</v>
      </c>
      <c r="U127" s="53">
        <f>(G127/S127)/1.2026</f>
        <v>1.0829249803719849</v>
      </c>
      <c r="V127" s="1" t="s">
        <v>642</v>
      </c>
    </row>
    <row r="128" spans="1:22" ht="12" customHeight="1">
      <c r="A128" s="74" t="s">
        <v>17</v>
      </c>
      <c r="B128" s="47" t="s">
        <v>114</v>
      </c>
      <c r="C128" s="61" t="s">
        <v>106</v>
      </c>
      <c r="D128" s="62">
        <v>355400</v>
      </c>
      <c r="E128" s="55" t="s">
        <v>590</v>
      </c>
      <c r="F128" s="4" t="s">
        <v>602</v>
      </c>
      <c r="G128" s="63">
        <v>109</v>
      </c>
      <c r="H128" s="55">
        <v>14</v>
      </c>
      <c r="I128" s="55">
        <v>15</v>
      </c>
      <c r="J128" s="55">
        <v>4</v>
      </c>
      <c r="K128" s="55">
        <v>6</v>
      </c>
      <c r="L128" s="55"/>
      <c r="M128" s="56" t="s">
        <v>643</v>
      </c>
      <c r="N128" s="55">
        <v>0.1</v>
      </c>
      <c r="O128" s="55">
        <v>9</v>
      </c>
      <c r="P128" s="55">
        <v>2</v>
      </c>
      <c r="Q128" s="55">
        <v>3</v>
      </c>
      <c r="R128" s="55">
        <v>79</v>
      </c>
      <c r="S128" s="55">
        <v>78</v>
      </c>
      <c r="T128" s="52">
        <f t="shared" si="1"/>
        <v>329.06844660550462</v>
      </c>
      <c r="U128" s="53">
        <f>(G128/S128)/1.2939</f>
        <v>1.0800184693066677</v>
      </c>
      <c r="V128" s="1" t="s">
        <v>627</v>
      </c>
    </row>
    <row r="129" spans="1:22" ht="12" customHeight="1">
      <c r="A129" s="59" t="s">
        <v>209</v>
      </c>
      <c r="B129" s="47" t="s">
        <v>237</v>
      </c>
      <c r="C129" s="61" t="s">
        <v>70</v>
      </c>
      <c r="D129" s="62">
        <v>408400</v>
      </c>
      <c r="E129" s="61" t="s">
        <v>586</v>
      </c>
      <c r="F129" s="48" t="s">
        <v>626</v>
      </c>
      <c r="G129" s="63">
        <v>94</v>
      </c>
      <c r="H129" s="61">
        <v>13</v>
      </c>
      <c r="I129" s="61">
        <v>13</v>
      </c>
      <c r="J129" s="61">
        <v>9</v>
      </c>
      <c r="K129" s="61">
        <v>1</v>
      </c>
      <c r="L129" s="61"/>
      <c r="M129" s="78" t="s">
        <v>643</v>
      </c>
      <c r="N129" s="61">
        <v>1</v>
      </c>
      <c r="O129" s="61">
        <v>7</v>
      </c>
      <c r="P129" s="61"/>
      <c r="Q129" s="61">
        <v>2</v>
      </c>
      <c r="R129" s="61">
        <v>73</v>
      </c>
      <c r="S129" s="61">
        <v>70</v>
      </c>
      <c r="T129" s="52">
        <f t="shared" si="1"/>
        <v>378.5781106382978</v>
      </c>
      <c r="U129" s="53">
        <f>(G129/S129)/1.2448</f>
        <v>1.0787734116782961</v>
      </c>
      <c r="V129" s="1" t="s">
        <v>653</v>
      </c>
    </row>
    <row r="130" spans="1:22">
      <c r="A130" s="59" t="s">
        <v>209</v>
      </c>
      <c r="B130" s="47" t="s">
        <v>460</v>
      </c>
      <c r="C130" s="61" t="s">
        <v>122</v>
      </c>
      <c r="D130" s="73">
        <v>585500</v>
      </c>
      <c r="E130" s="48" t="s">
        <v>586</v>
      </c>
      <c r="F130" s="61" t="s">
        <v>591</v>
      </c>
      <c r="G130" s="50">
        <v>91</v>
      </c>
      <c r="H130" s="61">
        <v>13</v>
      </c>
      <c r="I130" s="61">
        <v>10</v>
      </c>
      <c r="J130" s="61">
        <v>6</v>
      </c>
      <c r="K130" s="61">
        <v>6</v>
      </c>
      <c r="L130" s="61"/>
      <c r="M130" s="78" t="s">
        <v>588</v>
      </c>
      <c r="N130" s="61"/>
      <c r="O130" s="61">
        <v>9</v>
      </c>
      <c r="P130" s="61">
        <v>1</v>
      </c>
      <c r="Q130" s="61">
        <v>2</v>
      </c>
      <c r="R130" s="61">
        <v>73</v>
      </c>
      <c r="S130" s="61">
        <v>74</v>
      </c>
      <c r="T130" s="52">
        <f t="shared" ref="T130:T193" si="2">(D130/1000)/U130</f>
        <v>543.15869890109889</v>
      </c>
      <c r="U130" s="53">
        <f>G130/((S130/1)*1.1408)</f>
        <v>1.0779538304082483</v>
      </c>
      <c r="V130" s="64" t="s">
        <v>209</v>
      </c>
    </row>
    <row r="131" spans="1:22">
      <c r="A131" s="72" t="s">
        <v>209</v>
      </c>
      <c r="B131" s="47" t="s">
        <v>259</v>
      </c>
      <c r="C131" s="48" t="s">
        <v>116</v>
      </c>
      <c r="D131" s="49">
        <v>386000</v>
      </c>
      <c r="E131" s="4" t="s">
        <v>590</v>
      </c>
      <c r="F131" s="4" t="s">
        <v>597</v>
      </c>
      <c r="G131" s="63">
        <v>101</v>
      </c>
      <c r="H131" s="55">
        <v>9</v>
      </c>
      <c r="I131" s="55">
        <v>9</v>
      </c>
      <c r="J131" s="55">
        <v>3</v>
      </c>
      <c r="K131" s="55">
        <v>3</v>
      </c>
      <c r="L131" s="55"/>
      <c r="M131" s="58" t="s">
        <v>601</v>
      </c>
      <c r="N131" s="55">
        <v>3</v>
      </c>
      <c r="O131" s="55">
        <v>8</v>
      </c>
      <c r="P131" s="55">
        <v>1</v>
      </c>
      <c r="Q131" s="55">
        <v>1</v>
      </c>
      <c r="R131" s="55">
        <v>83</v>
      </c>
      <c r="S131" s="55">
        <v>78</v>
      </c>
      <c r="T131" s="52">
        <f t="shared" si="2"/>
        <v>358.49386930693061</v>
      </c>
      <c r="U131" s="53">
        <f>(G131/S131)/1.2026</f>
        <v>1.0767269207315775</v>
      </c>
      <c r="V131" s="1" t="s">
        <v>865</v>
      </c>
    </row>
    <row r="132" spans="1:22">
      <c r="A132" s="57" t="s">
        <v>17</v>
      </c>
      <c r="B132" s="47" t="s">
        <v>40</v>
      </c>
      <c r="C132" s="48" t="s">
        <v>37</v>
      </c>
      <c r="D132" s="49">
        <v>403800</v>
      </c>
      <c r="E132" s="48" t="s">
        <v>586</v>
      </c>
      <c r="F132" s="48" t="s">
        <v>587</v>
      </c>
      <c r="G132" s="50">
        <v>80</v>
      </c>
      <c r="H132" s="48">
        <v>10</v>
      </c>
      <c r="I132" s="48">
        <v>5</v>
      </c>
      <c r="J132" s="48">
        <v>1</v>
      </c>
      <c r="K132" s="48">
        <v>2</v>
      </c>
      <c r="L132" s="48">
        <v>1</v>
      </c>
      <c r="M132" s="48" t="s">
        <v>601</v>
      </c>
      <c r="O132" s="48">
        <v>4</v>
      </c>
      <c r="R132" s="48">
        <v>80</v>
      </c>
      <c r="S132" s="48">
        <v>60</v>
      </c>
      <c r="T132" s="52">
        <f t="shared" si="2"/>
        <v>377.22996000000006</v>
      </c>
      <c r="U132" s="53">
        <f>(G132/S132)/1.2456</f>
        <v>1.070434596446157</v>
      </c>
      <c r="V132" s="54" t="s">
        <v>690</v>
      </c>
    </row>
    <row r="133" spans="1:22">
      <c r="A133" s="72" t="s">
        <v>209</v>
      </c>
      <c r="B133" s="47" t="s">
        <v>456</v>
      </c>
      <c r="C133" s="48" t="s">
        <v>116</v>
      </c>
      <c r="D133" s="91">
        <v>689700</v>
      </c>
      <c r="E133" s="4" t="s">
        <v>590</v>
      </c>
      <c r="F133" s="4" t="s">
        <v>597</v>
      </c>
      <c r="G133" s="63">
        <v>104</v>
      </c>
      <c r="H133" s="55">
        <v>11</v>
      </c>
      <c r="I133" s="55">
        <v>18</v>
      </c>
      <c r="J133" s="55">
        <v>2</v>
      </c>
      <c r="K133" s="55">
        <v>4</v>
      </c>
      <c r="L133" s="55"/>
      <c r="M133" s="56" t="s">
        <v>641</v>
      </c>
      <c r="N133" s="55"/>
      <c r="O133" s="83">
        <v>14</v>
      </c>
      <c r="P133" s="55">
        <v>6</v>
      </c>
      <c r="Q133" s="55">
        <v>2</v>
      </c>
      <c r="R133" s="55">
        <v>86</v>
      </c>
      <c r="S133" s="55">
        <v>81</v>
      </c>
      <c r="T133" s="52">
        <f t="shared" si="2"/>
        <v>646.00087326923074</v>
      </c>
      <c r="U133" s="53">
        <f>(G133/S133)/1.2026</f>
        <v>1.0676456155695582</v>
      </c>
      <c r="V133" s="1" t="s">
        <v>647</v>
      </c>
    </row>
    <row r="134" spans="1:22">
      <c r="A134" s="59" t="s">
        <v>209</v>
      </c>
      <c r="B134" s="47" t="s">
        <v>461</v>
      </c>
      <c r="C134" s="61" t="s">
        <v>122</v>
      </c>
      <c r="D134" s="62">
        <v>517400</v>
      </c>
      <c r="E134" s="48" t="s">
        <v>586</v>
      </c>
      <c r="F134" s="61" t="s">
        <v>591</v>
      </c>
      <c r="G134" s="50">
        <v>85</v>
      </c>
      <c r="H134" s="61">
        <v>7</v>
      </c>
      <c r="I134" s="61">
        <v>14</v>
      </c>
      <c r="J134" s="61">
        <v>3</v>
      </c>
      <c r="K134" s="98">
        <v>8</v>
      </c>
      <c r="L134" s="61"/>
      <c r="M134" s="61" t="s">
        <v>598</v>
      </c>
      <c r="N134" s="61"/>
      <c r="O134" s="61">
        <v>8</v>
      </c>
      <c r="P134" s="61">
        <v>5</v>
      </c>
      <c r="Q134" s="61">
        <v>4</v>
      </c>
      <c r="R134" s="61">
        <v>85</v>
      </c>
      <c r="S134" s="61">
        <v>70</v>
      </c>
      <c r="T134" s="52">
        <f t="shared" si="2"/>
        <v>486.08816941176474</v>
      </c>
      <c r="U134" s="53">
        <f>G134/((S134/1)*1.1408)</f>
        <v>1.0644159487076736</v>
      </c>
      <c r="V134" s="64" t="s">
        <v>647</v>
      </c>
    </row>
    <row r="135" spans="1:22">
      <c r="A135" s="59" t="s">
        <v>209</v>
      </c>
      <c r="B135" s="47" t="s">
        <v>454</v>
      </c>
      <c r="C135" s="61" t="s">
        <v>106</v>
      </c>
      <c r="D135" s="73">
        <v>525600</v>
      </c>
      <c r="E135" s="55" t="s">
        <v>590</v>
      </c>
      <c r="F135" s="4" t="s">
        <v>602</v>
      </c>
      <c r="G135" s="63">
        <v>106</v>
      </c>
      <c r="H135" s="55">
        <v>9</v>
      </c>
      <c r="I135" s="55">
        <v>21</v>
      </c>
      <c r="J135" s="55">
        <v>7</v>
      </c>
      <c r="K135" s="55">
        <v>2</v>
      </c>
      <c r="L135" s="55"/>
      <c r="M135" s="58" t="s">
        <v>601</v>
      </c>
      <c r="N135" s="55">
        <v>1</v>
      </c>
      <c r="O135" s="83">
        <v>15</v>
      </c>
      <c r="P135" s="55">
        <v>7</v>
      </c>
      <c r="Q135" s="55">
        <v>3</v>
      </c>
      <c r="R135" s="55">
        <v>70</v>
      </c>
      <c r="S135" s="55">
        <v>77</v>
      </c>
      <c r="T135" s="52">
        <f t="shared" si="2"/>
        <v>494.01590264150946</v>
      </c>
      <c r="U135" s="53">
        <f>(G135/S135)/1.2939</f>
        <v>1.0639333616379756</v>
      </c>
      <c r="V135" s="1" t="s">
        <v>265</v>
      </c>
    </row>
    <row r="136" spans="1:22">
      <c r="A136" s="59" t="s">
        <v>209</v>
      </c>
      <c r="B136" s="47" t="s">
        <v>453</v>
      </c>
      <c r="C136" s="61" t="s">
        <v>100</v>
      </c>
      <c r="D136" s="73">
        <v>558400</v>
      </c>
      <c r="E136" s="4" t="s">
        <v>590</v>
      </c>
      <c r="F136" s="4" t="s">
        <v>633</v>
      </c>
      <c r="G136" s="63">
        <v>101</v>
      </c>
      <c r="H136" s="55">
        <v>12</v>
      </c>
      <c r="I136" s="55">
        <v>12</v>
      </c>
      <c r="J136" s="55">
        <v>3</v>
      </c>
      <c r="K136" s="55">
        <v>3</v>
      </c>
      <c r="L136" s="55"/>
      <c r="M136" s="58"/>
      <c r="N136" s="55"/>
      <c r="O136" s="55">
        <v>8</v>
      </c>
      <c r="P136" s="55">
        <v>2</v>
      </c>
      <c r="Q136" s="55">
        <v>1</v>
      </c>
      <c r="R136" s="55">
        <v>75</v>
      </c>
      <c r="S136" s="55">
        <v>79</v>
      </c>
      <c r="T136" s="52">
        <f t="shared" si="2"/>
        <v>525.25757782178209</v>
      </c>
      <c r="U136" s="53">
        <f>(G136/S136)/1.2026</f>
        <v>1.0630974660387726</v>
      </c>
      <c r="V136" s="1" t="s">
        <v>209</v>
      </c>
    </row>
    <row r="137" spans="1:22">
      <c r="A137" s="79" t="s">
        <v>209</v>
      </c>
      <c r="B137" s="1" t="s">
        <v>438</v>
      </c>
      <c r="C137" s="55" t="s">
        <v>34</v>
      </c>
      <c r="D137" s="73">
        <v>551700</v>
      </c>
      <c r="E137" s="48" t="s">
        <v>586</v>
      </c>
      <c r="F137" s="48" t="s">
        <v>639</v>
      </c>
      <c r="G137" s="50">
        <v>108</v>
      </c>
      <c r="H137" s="55">
        <v>20</v>
      </c>
      <c r="I137" s="55">
        <v>14</v>
      </c>
      <c r="J137" s="55">
        <v>5</v>
      </c>
      <c r="K137" s="55">
        <v>2</v>
      </c>
      <c r="L137" s="55"/>
      <c r="M137" s="56" t="s">
        <v>665</v>
      </c>
      <c r="N137" s="55">
        <v>1</v>
      </c>
      <c r="O137" s="55">
        <v>11</v>
      </c>
      <c r="P137" s="55">
        <v>5</v>
      </c>
      <c r="Q137" s="55">
        <v>4</v>
      </c>
      <c r="R137" s="55">
        <v>61</v>
      </c>
      <c r="S137" s="55">
        <v>81</v>
      </c>
      <c r="T137" s="52">
        <f t="shared" si="2"/>
        <v>519.16349249999996</v>
      </c>
      <c r="U137" s="53">
        <f>(G137/S137)/1.2547</f>
        <v>1.0626710236178636</v>
      </c>
      <c r="V137" s="1" t="s">
        <v>209</v>
      </c>
    </row>
    <row r="138" spans="1:22">
      <c r="A138" s="76" t="s">
        <v>17</v>
      </c>
      <c r="B138" s="1" t="s">
        <v>417</v>
      </c>
      <c r="C138" s="55" t="s">
        <v>34</v>
      </c>
      <c r="D138" s="73">
        <v>519900</v>
      </c>
      <c r="E138" s="4" t="s">
        <v>590</v>
      </c>
      <c r="F138" s="4" t="s">
        <v>587</v>
      </c>
      <c r="G138" s="63">
        <v>99</v>
      </c>
      <c r="H138" s="55">
        <v>16</v>
      </c>
      <c r="I138" s="55">
        <v>17</v>
      </c>
      <c r="J138" s="55">
        <v>12</v>
      </c>
      <c r="K138" s="55">
        <v>4</v>
      </c>
      <c r="L138" s="55"/>
      <c r="M138" s="58" t="s">
        <v>601</v>
      </c>
      <c r="N138" s="55"/>
      <c r="O138" s="55">
        <v>6</v>
      </c>
      <c r="P138" s="55"/>
      <c r="Q138" s="55">
        <v>8</v>
      </c>
      <c r="R138" s="55">
        <v>66</v>
      </c>
      <c r="S138" s="55">
        <v>78</v>
      </c>
      <c r="T138" s="52">
        <f t="shared" si="2"/>
        <v>489.65757454545457</v>
      </c>
      <c r="U138" s="53">
        <f>(G138/S138)/1.1954</f>
        <v>1.0617623968803489</v>
      </c>
      <c r="V138" s="1" t="s">
        <v>671</v>
      </c>
    </row>
    <row r="139" spans="1:22">
      <c r="A139" s="46" t="s">
        <v>138</v>
      </c>
      <c r="B139" s="60" t="s">
        <v>171</v>
      </c>
      <c r="C139" s="48" t="s">
        <v>49</v>
      </c>
      <c r="D139" s="49">
        <v>221500</v>
      </c>
      <c r="E139" s="48" t="s">
        <v>586</v>
      </c>
      <c r="F139" s="48" t="s">
        <v>633</v>
      </c>
      <c r="G139" s="50">
        <v>59</v>
      </c>
      <c r="H139" s="61">
        <v>9</v>
      </c>
      <c r="I139" s="61">
        <v>5</v>
      </c>
      <c r="J139" s="61">
        <v>4</v>
      </c>
      <c r="K139" s="61">
        <v>4</v>
      </c>
      <c r="L139" s="61"/>
      <c r="M139" s="61" t="s">
        <v>601</v>
      </c>
      <c r="N139" s="61"/>
      <c r="O139" s="61">
        <v>5</v>
      </c>
      <c r="P139" s="61">
        <v>1</v>
      </c>
      <c r="Q139" s="61">
        <v>3</v>
      </c>
      <c r="R139" s="61">
        <v>64</v>
      </c>
      <c r="S139" s="61">
        <v>46</v>
      </c>
      <c r="T139" s="52">
        <f t="shared" si="2"/>
        <v>209.20262033898305</v>
      </c>
      <c r="U139" s="66">
        <f>(G139/S139)/1.2114</f>
        <v>1.0587821492918721</v>
      </c>
      <c r="V139" s="1" t="s">
        <v>875</v>
      </c>
    </row>
    <row r="140" spans="1:22">
      <c r="A140" s="74" t="s">
        <v>17</v>
      </c>
      <c r="B140" s="60" t="s">
        <v>123</v>
      </c>
      <c r="C140" s="61" t="s">
        <v>122</v>
      </c>
      <c r="D140" s="62">
        <v>418700</v>
      </c>
      <c r="E140" s="4" t="s">
        <v>590</v>
      </c>
      <c r="F140" s="4" t="s">
        <v>639</v>
      </c>
      <c r="G140" s="63">
        <v>25</v>
      </c>
      <c r="H140" s="55">
        <v>1</v>
      </c>
      <c r="I140" s="55">
        <v>4</v>
      </c>
      <c r="J140" s="55">
        <v>1</v>
      </c>
      <c r="K140" s="55">
        <v>1</v>
      </c>
      <c r="L140" s="55"/>
      <c r="M140" s="58"/>
      <c r="N140" s="55"/>
      <c r="O140" s="55">
        <v>2</v>
      </c>
      <c r="P140" s="55"/>
      <c r="Q140" s="55"/>
      <c r="R140" s="55">
        <v>60</v>
      </c>
      <c r="S140" s="160">
        <v>20</v>
      </c>
      <c r="T140" s="52">
        <f t="shared" si="2"/>
        <v>396.12369600000005</v>
      </c>
      <c r="U140" s="53">
        <f>(G140/S140)/1.1826</f>
        <v>1.056993066125486</v>
      </c>
      <c r="V140" s="1" t="s">
        <v>666</v>
      </c>
    </row>
    <row r="141" spans="1:22">
      <c r="A141" s="46" t="s">
        <v>265</v>
      </c>
      <c r="B141" s="1" t="s">
        <v>280</v>
      </c>
      <c r="C141" s="55" t="s">
        <v>58</v>
      </c>
      <c r="D141" s="71">
        <v>354600</v>
      </c>
      <c r="E141" s="55" t="s">
        <v>590</v>
      </c>
      <c r="F141" s="4" t="s">
        <v>615</v>
      </c>
      <c r="G141" s="50">
        <v>39</v>
      </c>
      <c r="H141" s="55">
        <v>7</v>
      </c>
      <c r="I141" s="55">
        <v>5</v>
      </c>
      <c r="J141" s="55">
        <v>2</v>
      </c>
      <c r="K141" s="55"/>
      <c r="L141" s="55"/>
      <c r="M141" s="56" t="s">
        <v>588</v>
      </c>
      <c r="N141" s="55">
        <v>1.1000000000000001</v>
      </c>
      <c r="O141" s="55">
        <v>4</v>
      </c>
      <c r="P141" s="55"/>
      <c r="Q141" s="55">
        <v>6</v>
      </c>
      <c r="R141" s="55">
        <v>58</v>
      </c>
      <c r="S141" s="160">
        <v>32</v>
      </c>
      <c r="T141" s="52">
        <f t="shared" si="2"/>
        <v>335.52797538461544</v>
      </c>
      <c r="U141" s="53">
        <f>(G141/S141)/1.1532</f>
        <v>1.0568418314255983</v>
      </c>
      <c r="V141" s="1" t="s">
        <v>627</v>
      </c>
    </row>
    <row r="142" spans="1:22">
      <c r="A142" s="75" t="s">
        <v>138</v>
      </c>
      <c r="B142" s="47" t="s">
        <v>199</v>
      </c>
      <c r="C142" s="61" t="s">
        <v>100</v>
      </c>
      <c r="D142" s="62">
        <v>396300</v>
      </c>
      <c r="E142" s="4" t="s">
        <v>590</v>
      </c>
      <c r="F142" s="4" t="s">
        <v>633</v>
      </c>
      <c r="G142" s="63">
        <v>108</v>
      </c>
      <c r="H142" s="55">
        <v>12</v>
      </c>
      <c r="I142" s="55">
        <v>6</v>
      </c>
      <c r="J142" s="55">
        <v>8</v>
      </c>
      <c r="K142" s="55"/>
      <c r="L142" s="55">
        <v>1</v>
      </c>
      <c r="M142" s="56" t="s">
        <v>588</v>
      </c>
      <c r="N142" s="55">
        <v>3</v>
      </c>
      <c r="O142" s="55">
        <v>8</v>
      </c>
      <c r="P142" s="55">
        <v>1</v>
      </c>
      <c r="Q142" s="55">
        <v>2</v>
      </c>
      <c r="R142" s="55">
        <v>88</v>
      </c>
      <c r="S142" s="55">
        <v>85</v>
      </c>
      <c r="T142" s="52">
        <f t="shared" si="2"/>
        <v>375.09428055555554</v>
      </c>
      <c r="U142" s="53">
        <f>(G142/S142)/1.2026</f>
        <v>1.0565343716066171</v>
      </c>
      <c r="V142" s="1" t="s">
        <v>884</v>
      </c>
    </row>
    <row r="143" spans="1:22">
      <c r="A143" s="89" t="s">
        <v>288</v>
      </c>
      <c r="B143" s="60" t="s">
        <v>301</v>
      </c>
      <c r="C143" s="61" t="s">
        <v>100</v>
      </c>
      <c r="D143" s="62">
        <v>235600</v>
      </c>
      <c r="E143" s="48" t="s">
        <v>586</v>
      </c>
      <c r="F143" s="48" t="s">
        <v>661</v>
      </c>
      <c r="G143" s="63">
        <v>14</v>
      </c>
      <c r="H143" s="61"/>
      <c r="I143" s="61">
        <v>1</v>
      </c>
      <c r="J143" s="61"/>
      <c r="K143" s="61">
        <v>1</v>
      </c>
      <c r="L143" s="61">
        <v>4</v>
      </c>
      <c r="M143" s="61"/>
      <c r="N143" s="61"/>
      <c r="O143" s="61">
        <v>1</v>
      </c>
      <c r="P143" s="61">
        <v>1</v>
      </c>
      <c r="Q143" s="61"/>
      <c r="R143" s="61">
        <v>100</v>
      </c>
      <c r="S143" s="161">
        <v>11</v>
      </c>
      <c r="T143" s="52">
        <f t="shared" si="2"/>
        <v>224.02530857142855</v>
      </c>
      <c r="U143" s="53">
        <f>(G143/S143)/1.2102</f>
        <v>1.0516668920238579</v>
      </c>
      <c r="V143" s="54" t="s">
        <v>816</v>
      </c>
    </row>
    <row r="144" spans="1:22">
      <c r="A144" s="74" t="s">
        <v>17</v>
      </c>
      <c r="B144" s="47" t="s">
        <v>101</v>
      </c>
      <c r="C144" s="61" t="s">
        <v>100</v>
      </c>
      <c r="D144" s="62">
        <v>297500</v>
      </c>
      <c r="E144" s="48" t="s">
        <v>586</v>
      </c>
      <c r="F144" s="48" t="s">
        <v>661</v>
      </c>
      <c r="G144" s="77">
        <v>103</v>
      </c>
      <c r="H144" s="61">
        <v>17</v>
      </c>
      <c r="I144" s="61">
        <v>4</v>
      </c>
      <c r="J144" s="61">
        <v>8</v>
      </c>
      <c r="K144" s="61">
        <v>1</v>
      </c>
      <c r="L144" s="61"/>
      <c r="M144" s="61"/>
      <c r="N144" s="61"/>
      <c r="O144" s="61">
        <v>7</v>
      </c>
      <c r="P144" s="61"/>
      <c r="Q144" s="61"/>
      <c r="R144" s="61">
        <v>90</v>
      </c>
      <c r="S144" s="61">
        <v>81</v>
      </c>
      <c r="T144" s="52">
        <f t="shared" si="2"/>
        <v>283.13392718446602</v>
      </c>
      <c r="U144" s="53">
        <f>(G144/S144)/1.2102</f>
        <v>1.0507394961755123</v>
      </c>
      <c r="V144" s="54" t="s">
        <v>17</v>
      </c>
    </row>
    <row r="145" spans="1:22">
      <c r="A145" s="57" t="s">
        <v>17</v>
      </c>
      <c r="B145" s="47" t="s">
        <v>87</v>
      </c>
      <c r="C145" s="48" t="s">
        <v>82</v>
      </c>
      <c r="D145" s="49">
        <v>356700</v>
      </c>
      <c r="E145" s="48" t="s">
        <v>586</v>
      </c>
      <c r="F145" s="61" t="s">
        <v>615</v>
      </c>
      <c r="G145" s="63">
        <v>75</v>
      </c>
      <c r="H145" s="61">
        <v>11</v>
      </c>
      <c r="I145" s="61">
        <v>6</v>
      </c>
      <c r="J145" s="61">
        <v>3</v>
      </c>
      <c r="K145" s="61">
        <v>2</v>
      </c>
      <c r="L145" s="61"/>
      <c r="M145" s="61" t="s">
        <v>594</v>
      </c>
      <c r="N145" s="61"/>
      <c r="O145" s="61">
        <v>6</v>
      </c>
      <c r="P145" s="61"/>
      <c r="Q145" s="61"/>
      <c r="R145" s="61">
        <v>82</v>
      </c>
      <c r="S145" s="61">
        <v>63</v>
      </c>
      <c r="T145" s="52">
        <f t="shared" si="2"/>
        <v>339.68826359999997</v>
      </c>
      <c r="U145" s="53">
        <f>(G145/S145)/1.1337</f>
        <v>1.05008043616141</v>
      </c>
      <c r="V145" s="47" t="s">
        <v>613</v>
      </c>
    </row>
    <row r="146" spans="1:22">
      <c r="A146" s="72" t="s">
        <v>209</v>
      </c>
      <c r="B146" s="47" t="s">
        <v>230</v>
      </c>
      <c r="C146" s="48" t="s">
        <v>58</v>
      </c>
      <c r="D146" s="49">
        <v>463800</v>
      </c>
      <c r="E146" s="48" t="s">
        <v>586</v>
      </c>
      <c r="F146" s="61" t="s">
        <v>608</v>
      </c>
      <c r="G146" s="63">
        <v>49</v>
      </c>
      <c r="H146" s="61">
        <v>11</v>
      </c>
      <c r="I146" s="61">
        <v>2</v>
      </c>
      <c r="J146" s="61">
        <v>7</v>
      </c>
      <c r="K146" s="61">
        <v>3</v>
      </c>
      <c r="L146" s="61"/>
      <c r="M146" s="61" t="s">
        <v>601</v>
      </c>
      <c r="N146" s="61"/>
      <c r="O146" s="61">
        <v>4</v>
      </c>
      <c r="P146" s="61">
        <v>1</v>
      </c>
      <c r="Q146" s="61">
        <v>2</v>
      </c>
      <c r="R146" s="61">
        <v>69</v>
      </c>
      <c r="S146" s="61">
        <v>41</v>
      </c>
      <c r="T146" s="52">
        <f t="shared" si="2"/>
        <v>443.37860204081636</v>
      </c>
      <c r="U146" s="53">
        <f>(G146/S146)/1.1425</f>
        <v>1.0460586006297699</v>
      </c>
      <c r="V146" s="47" t="s">
        <v>627</v>
      </c>
    </row>
    <row r="147" spans="1:22">
      <c r="A147" s="75" t="s">
        <v>138</v>
      </c>
      <c r="B147" s="47" t="s">
        <v>193</v>
      </c>
      <c r="C147" s="61" t="s">
        <v>100</v>
      </c>
      <c r="D147" s="62">
        <v>437600</v>
      </c>
      <c r="E147" s="48" t="s">
        <v>586</v>
      </c>
      <c r="F147" s="48" t="s">
        <v>661</v>
      </c>
      <c r="G147" s="77">
        <v>100</v>
      </c>
      <c r="H147" s="61">
        <v>9</v>
      </c>
      <c r="I147" s="61">
        <v>11</v>
      </c>
      <c r="J147" s="61">
        <v>3</v>
      </c>
      <c r="K147" s="61">
        <v>4</v>
      </c>
      <c r="L147" s="61"/>
      <c r="M147" s="78" t="s">
        <v>643</v>
      </c>
      <c r="N147" s="61">
        <v>2.1</v>
      </c>
      <c r="O147" s="61">
        <v>8</v>
      </c>
      <c r="P147" s="61">
        <v>3</v>
      </c>
      <c r="Q147" s="61">
        <v>2</v>
      </c>
      <c r="R147" s="61">
        <v>80</v>
      </c>
      <c r="S147" s="61">
        <v>79</v>
      </c>
      <c r="T147" s="52">
        <f t="shared" si="2"/>
        <v>418.37098079999998</v>
      </c>
      <c r="U147" s="53">
        <f>(G147/S147)/1.2102</f>
        <v>1.0459616466783397</v>
      </c>
      <c r="V147" s="54" t="s">
        <v>607</v>
      </c>
    </row>
    <row r="148" spans="1:22">
      <c r="A148" s="59" t="s">
        <v>209</v>
      </c>
      <c r="B148" s="47" t="s">
        <v>261</v>
      </c>
      <c r="C148" s="61" t="s">
        <v>122</v>
      </c>
      <c r="D148" s="62">
        <v>418800</v>
      </c>
      <c r="E148" s="48" t="s">
        <v>586</v>
      </c>
      <c r="F148" s="61" t="s">
        <v>591</v>
      </c>
      <c r="G148" s="50">
        <v>75</v>
      </c>
      <c r="H148" s="61">
        <v>13</v>
      </c>
      <c r="I148" s="61">
        <v>11</v>
      </c>
      <c r="J148" s="61">
        <v>8</v>
      </c>
      <c r="K148" s="61">
        <v>3</v>
      </c>
      <c r="L148" s="61"/>
      <c r="M148" s="61" t="s">
        <v>598</v>
      </c>
      <c r="N148" s="61"/>
      <c r="O148" s="61">
        <v>4</v>
      </c>
      <c r="P148" s="61"/>
      <c r="Q148" s="61">
        <v>4</v>
      </c>
      <c r="R148" s="61">
        <v>83</v>
      </c>
      <c r="S148" s="61">
        <v>63</v>
      </c>
      <c r="T148" s="52">
        <f t="shared" si="2"/>
        <v>401.32431360000004</v>
      </c>
      <c r="U148" s="53">
        <f>G148/((S148/1)*1.1408)</f>
        <v>1.0435450477526214</v>
      </c>
      <c r="V148" s="64" t="s">
        <v>685</v>
      </c>
    </row>
    <row r="149" spans="1:22">
      <c r="A149" s="57" t="s">
        <v>17</v>
      </c>
      <c r="B149" s="47" t="s">
        <v>84</v>
      </c>
      <c r="C149" s="48" t="s">
        <v>82</v>
      </c>
      <c r="D149" s="49">
        <v>389600</v>
      </c>
      <c r="E149" s="4" t="s">
        <v>590</v>
      </c>
      <c r="F149" s="4" t="s">
        <v>661</v>
      </c>
      <c r="G149" s="63">
        <v>108</v>
      </c>
      <c r="H149" s="55">
        <v>16</v>
      </c>
      <c r="I149" s="55">
        <v>9</v>
      </c>
      <c r="J149" s="55">
        <v>8</v>
      </c>
      <c r="K149" s="55">
        <v>1</v>
      </c>
      <c r="L149" s="55"/>
      <c r="M149" s="58"/>
      <c r="N149" s="55">
        <v>2</v>
      </c>
      <c r="O149" s="55">
        <v>10</v>
      </c>
      <c r="P149" s="55">
        <v>1</v>
      </c>
      <c r="Q149" s="55">
        <v>4</v>
      </c>
      <c r="R149" s="55">
        <v>68</v>
      </c>
      <c r="S149" s="55">
        <v>82</v>
      </c>
      <c r="T149" s="52">
        <f t="shared" si="2"/>
        <v>373.66391703703709</v>
      </c>
      <c r="U149" s="53">
        <f>(G149/S149)/1.2632</f>
        <v>1.0426481718902052</v>
      </c>
      <c r="V149" s="1" t="s">
        <v>614</v>
      </c>
    </row>
    <row r="150" spans="1:22">
      <c r="A150" s="75" t="s">
        <v>138</v>
      </c>
      <c r="B150" s="47" t="s">
        <v>140</v>
      </c>
      <c r="C150" s="61" t="s">
        <v>18</v>
      </c>
      <c r="D150" s="62">
        <v>363400</v>
      </c>
      <c r="E150" s="48" t="s">
        <v>586</v>
      </c>
      <c r="F150" s="48" t="s">
        <v>600</v>
      </c>
      <c r="G150" s="63">
        <v>78</v>
      </c>
      <c r="H150" s="61">
        <v>10</v>
      </c>
      <c r="I150" s="61">
        <v>1</v>
      </c>
      <c r="J150" s="61">
        <v>4</v>
      </c>
      <c r="K150" s="61">
        <v>2</v>
      </c>
      <c r="L150" s="61"/>
      <c r="M150" s="61" t="s">
        <v>594</v>
      </c>
      <c r="N150" s="61">
        <v>4.0999999999999996</v>
      </c>
      <c r="O150" s="61">
        <v>5</v>
      </c>
      <c r="P150" s="61"/>
      <c r="Q150" s="61">
        <v>3</v>
      </c>
      <c r="R150" s="61">
        <v>54</v>
      </c>
      <c r="S150" s="61">
        <v>66</v>
      </c>
      <c r="T150" s="52">
        <f t="shared" si="2"/>
        <v>348.60402923076919</v>
      </c>
      <c r="U150" s="53">
        <f>(G150/S150)/1.1337</f>
        <v>1.0424434875347817</v>
      </c>
      <c r="V150" s="47" t="s">
        <v>723</v>
      </c>
    </row>
    <row r="151" spans="1:22">
      <c r="A151" s="57" t="s">
        <v>17</v>
      </c>
      <c r="B151" s="47" t="s">
        <v>121</v>
      </c>
      <c r="C151" s="48" t="s">
        <v>116</v>
      </c>
      <c r="D151" s="49">
        <v>400000</v>
      </c>
      <c r="E151" s="4" t="s">
        <v>590</v>
      </c>
      <c r="F151" s="4" t="s">
        <v>597</v>
      </c>
      <c r="G151" s="63">
        <v>50</v>
      </c>
      <c r="H151" s="55">
        <v>4</v>
      </c>
      <c r="I151" s="55">
        <v>6</v>
      </c>
      <c r="J151" s="55">
        <v>1</v>
      </c>
      <c r="K151" s="55">
        <v>3</v>
      </c>
      <c r="L151" s="55">
        <v>9</v>
      </c>
      <c r="M151" s="58" t="s">
        <v>604</v>
      </c>
      <c r="N151" s="55"/>
      <c r="O151" s="55">
        <v>6</v>
      </c>
      <c r="P151" s="55">
        <v>3</v>
      </c>
      <c r="Q151" s="55">
        <v>1</v>
      </c>
      <c r="R151" s="55">
        <v>70</v>
      </c>
      <c r="S151" s="160">
        <v>40</v>
      </c>
      <c r="T151" s="52">
        <f t="shared" si="2"/>
        <v>384.83199999999994</v>
      </c>
      <c r="U151" s="53">
        <f>(G151/S151)/1.2026</f>
        <v>1.0394146016963248</v>
      </c>
      <c r="V151" s="1" t="s">
        <v>758</v>
      </c>
    </row>
    <row r="152" spans="1:22">
      <c r="A152" s="74" t="s">
        <v>17</v>
      </c>
      <c r="B152" s="47" t="s">
        <v>107</v>
      </c>
      <c r="C152" s="61" t="s">
        <v>106</v>
      </c>
      <c r="D152" s="62">
        <v>431800</v>
      </c>
      <c r="E152" s="55" t="s">
        <v>590</v>
      </c>
      <c r="F152" s="4" t="s">
        <v>602</v>
      </c>
      <c r="G152" s="63">
        <v>94</v>
      </c>
      <c r="H152" s="55">
        <v>12</v>
      </c>
      <c r="I152" s="55">
        <v>7</v>
      </c>
      <c r="J152" s="55">
        <v>5</v>
      </c>
      <c r="K152" s="55">
        <v>4</v>
      </c>
      <c r="L152" s="55">
        <v>17</v>
      </c>
      <c r="M152" s="58" t="s">
        <v>601</v>
      </c>
      <c r="N152" s="55">
        <v>1</v>
      </c>
      <c r="O152" s="55">
        <v>7</v>
      </c>
      <c r="P152" s="55">
        <v>5</v>
      </c>
      <c r="Q152" s="55">
        <v>1</v>
      </c>
      <c r="R152" s="55">
        <v>73</v>
      </c>
      <c r="S152" s="55">
        <v>70</v>
      </c>
      <c r="T152" s="52">
        <f t="shared" si="2"/>
        <v>416.05767446808522</v>
      </c>
      <c r="U152" s="53">
        <f>(G152/S152)/1.2939</f>
        <v>1.0378368829562892</v>
      </c>
      <c r="V152" s="1" t="s">
        <v>636</v>
      </c>
    </row>
    <row r="153" spans="1:22">
      <c r="A153" s="46" t="s">
        <v>138</v>
      </c>
      <c r="B153" s="47" t="s">
        <v>160</v>
      </c>
      <c r="C153" s="48" t="s">
        <v>37</v>
      </c>
      <c r="D153" s="49">
        <v>383800</v>
      </c>
      <c r="E153" s="48" t="s">
        <v>586</v>
      </c>
      <c r="F153" s="48" t="s">
        <v>587</v>
      </c>
      <c r="G153" s="50">
        <v>93</v>
      </c>
      <c r="H153" s="48">
        <v>9</v>
      </c>
      <c r="I153" s="48">
        <v>4</v>
      </c>
      <c r="J153" s="48">
        <v>4</v>
      </c>
      <c r="K153" s="48">
        <v>3</v>
      </c>
      <c r="M153" s="48" t="s">
        <v>616</v>
      </c>
      <c r="N153" s="48">
        <v>3.1</v>
      </c>
      <c r="O153" s="48">
        <v>5</v>
      </c>
      <c r="P153" s="48">
        <v>1</v>
      </c>
      <c r="Q153" s="48">
        <v>2</v>
      </c>
      <c r="R153" s="48">
        <v>61</v>
      </c>
      <c r="S153" s="48">
        <v>72</v>
      </c>
      <c r="T153" s="52">
        <f t="shared" si="2"/>
        <v>370.11195870967748</v>
      </c>
      <c r="U153" s="53">
        <f>(G153/S153)/1.2456</f>
        <v>1.0369835153072147</v>
      </c>
      <c r="V153" s="54" t="s">
        <v>764</v>
      </c>
    </row>
    <row r="154" spans="1:22">
      <c r="A154" s="74" t="s">
        <v>17</v>
      </c>
      <c r="B154" s="47" t="s">
        <v>415</v>
      </c>
      <c r="C154" s="61" t="s">
        <v>18</v>
      </c>
      <c r="D154" s="73">
        <v>587600</v>
      </c>
      <c r="E154" s="48" t="s">
        <v>586</v>
      </c>
      <c r="F154" s="48" t="s">
        <v>600</v>
      </c>
      <c r="G154" s="63">
        <v>94</v>
      </c>
      <c r="H154" s="61">
        <v>19</v>
      </c>
      <c r="I154" s="61">
        <v>9</v>
      </c>
      <c r="J154" s="61">
        <v>9</v>
      </c>
      <c r="K154" s="61">
        <v>3</v>
      </c>
      <c r="L154" s="61"/>
      <c r="M154" s="61"/>
      <c r="N154" s="61"/>
      <c r="O154" s="61">
        <v>8</v>
      </c>
      <c r="P154" s="61">
        <v>1</v>
      </c>
      <c r="Q154" s="61">
        <v>2</v>
      </c>
      <c r="R154" s="61">
        <v>67</v>
      </c>
      <c r="S154" s="61">
        <v>80</v>
      </c>
      <c r="T154" s="52">
        <f t="shared" si="2"/>
        <v>566.94648510638297</v>
      </c>
      <c r="U154" s="53">
        <f>(G154/S154)/1.1337</f>
        <v>1.0364293904913118</v>
      </c>
      <c r="V154" s="47" t="s">
        <v>617</v>
      </c>
    </row>
    <row r="155" spans="1:22">
      <c r="A155" s="76" t="s">
        <v>17</v>
      </c>
      <c r="B155" s="1" t="s">
        <v>48</v>
      </c>
      <c r="C155" s="55" t="s">
        <v>45</v>
      </c>
      <c r="D155" s="71">
        <v>489900</v>
      </c>
      <c r="E155" s="48" t="s">
        <v>586</v>
      </c>
      <c r="F155" s="48" t="s">
        <v>612</v>
      </c>
      <c r="G155" s="50">
        <v>83</v>
      </c>
      <c r="H155" s="55">
        <v>14</v>
      </c>
      <c r="I155" s="55">
        <v>3</v>
      </c>
      <c r="J155" s="55">
        <v>5</v>
      </c>
      <c r="K155" s="55">
        <v>1</v>
      </c>
      <c r="L155" s="55"/>
      <c r="M155" s="58"/>
      <c r="N155" s="55">
        <v>0.1</v>
      </c>
      <c r="O155" s="55">
        <v>4</v>
      </c>
      <c r="P155" s="55"/>
      <c r="Q155" s="55">
        <v>2</v>
      </c>
      <c r="R155" s="55">
        <v>64</v>
      </c>
      <c r="S155" s="55">
        <v>64</v>
      </c>
      <c r="T155" s="52">
        <f t="shared" si="2"/>
        <v>473.96821590361441</v>
      </c>
      <c r="U155" s="53">
        <f>(G155/S155)/1.2547</f>
        <v>1.0336136128158127</v>
      </c>
      <c r="V155" s="1" t="s">
        <v>596</v>
      </c>
    </row>
    <row r="156" spans="1:22">
      <c r="A156" s="72" t="s">
        <v>209</v>
      </c>
      <c r="B156" s="1" t="s">
        <v>426</v>
      </c>
      <c r="C156" s="55" t="s">
        <v>18</v>
      </c>
      <c r="D156" s="71">
        <v>523900</v>
      </c>
      <c r="E156" s="55" t="s">
        <v>590</v>
      </c>
      <c r="F156" s="4" t="s">
        <v>624</v>
      </c>
      <c r="G156" s="50">
        <v>88</v>
      </c>
      <c r="H156" s="55">
        <v>17</v>
      </c>
      <c r="I156" s="55">
        <v>10</v>
      </c>
      <c r="J156" s="55">
        <v>6</v>
      </c>
      <c r="K156" s="55">
        <v>4</v>
      </c>
      <c r="L156" s="55"/>
      <c r="M156" s="58"/>
      <c r="N156" s="55">
        <v>0.1</v>
      </c>
      <c r="O156" s="55">
        <v>7</v>
      </c>
      <c r="P156" s="55">
        <v>7</v>
      </c>
      <c r="Q156" s="55">
        <v>3</v>
      </c>
      <c r="R156" s="55">
        <v>74</v>
      </c>
      <c r="S156" s="55">
        <v>74</v>
      </c>
      <c r="T156" s="52">
        <f t="shared" si="2"/>
        <v>508.04488090909086</v>
      </c>
      <c r="U156" s="53">
        <f>(G156/S156)/1.1532</f>
        <v>1.0312081071706463</v>
      </c>
      <c r="V156" s="1" t="s">
        <v>209</v>
      </c>
    </row>
    <row r="157" spans="1:22">
      <c r="A157" s="59" t="s">
        <v>209</v>
      </c>
      <c r="B157" s="60" t="s">
        <v>240</v>
      </c>
      <c r="C157" s="61" t="s">
        <v>70</v>
      </c>
      <c r="D157" s="62">
        <v>453800</v>
      </c>
      <c r="E157" s="4" t="s">
        <v>590</v>
      </c>
      <c r="F157" s="4" t="s">
        <v>605</v>
      </c>
      <c r="G157" s="63">
        <v>40</v>
      </c>
      <c r="H157" s="55">
        <v>4</v>
      </c>
      <c r="I157" s="55">
        <v>7</v>
      </c>
      <c r="J157" s="55">
        <v>1</v>
      </c>
      <c r="K157" s="55">
        <v>1</v>
      </c>
      <c r="L157" s="55"/>
      <c r="M157" s="58" t="s">
        <v>616</v>
      </c>
      <c r="N157" s="55"/>
      <c r="O157" s="55">
        <v>5</v>
      </c>
      <c r="P157" s="55">
        <v>1</v>
      </c>
      <c r="Q157" s="55">
        <v>1</v>
      </c>
      <c r="R157" s="55">
        <v>81</v>
      </c>
      <c r="S157" s="160">
        <v>31</v>
      </c>
      <c r="T157" s="52">
        <f t="shared" si="2"/>
        <v>441.62341150000003</v>
      </c>
      <c r="U157" s="53">
        <f>(G157/S157)/1.2557</f>
        <v>1.0275723346700336</v>
      </c>
      <c r="V157" s="1" t="s">
        <v>767</v>
      </c>
    </row>
    <row r="158" spans="1:22">
      <c r="A158" s="59" t="s">
        <v>209</v>
      </c>
      <c r="B158" s="47" t="s">
        <v>242</v>
      </c>
      <c r="C158" s="61" t="s">
        <v>76</v>
      </c>
      <c r="D158" s="62">
        <v>411000</v>
      </c>
      <c r="E158" s="48" t="s">
        <v>586</v>
      </c>
      <c r="F158" s="48" t="s">
        <v>597</v>
      </c>
      <c r="G158" s="63">
        <v>82</v>
      </c>
      <c r="H158" s="61">
        <v>10</v>
      </c>
      <c r="I158" s="61">
        <v>16</v>
      </c>
      <c r="J158" s="61">
        <v>4</v>
      </c>
      <c r="K158" s="61">
        <v>7</v>
      </c>
      <c r="L158" s="61"/>
      <c r="M158" s="61" t="s">
        <v>594</v>
      </c>
      <c r="N158" s="61">
        <v>0.1</v>
      </c>
      <c r="O158" s="61">
        <v>8</v>
      </c>
      <c r="P158" s="61">
        <v>6</v>
      </c>
      <c r="Q158" s="61">
        <v>2</v>
      </c>
      <c r="R158" s="61">
        <v>84</v>
      </c>
      <c r="S158" s="61">
        <v>66</v>
      </c>
      <c r="T158" s="52">
        <f t="shared" si="2"/>
        <v>400.34006341463419</v>
      </c>
      <c r="U158" s="53">
        <f>(G158/S158)/1.2102</f>
        <v>1.0266272041185278</v>
      </c>
      <c r="V158" s="64" t="s">
        <v>209</v>
      </c>
    </row>
    <row r="159" spans="1:22">
      <c r="A159" s="75" t="s">
        <v>138</v>
      </c>
      <c r="B159" s="47" t="s">
        <v>173</v>
      </c>
      <c r="C159" s="61" t="s">
        <v>52</v>
      </c>
      <c r="D159" s="62">
        <v>434300</v>
      </c>
      <c r="E159" s="48" t="s">
        <v>586</v>
      </c>
      <c r="F159" s="61" t="s">
        <v>610</v>
      </c>
      <c r="G159" s="50">
        <v>89</v>
      </c>
      <c r="H159" s="61">
        <v>10</v>
      </c>
      <c r="I159" s="61">
        <v>11</v>
      </c>
      <c r="J159" s="61">
        <v>3</v>
      </c>
      <c r="K159" s="61">
        <v>3</v>
      </c>
      <c r="L159" s="61"/>
      <c r="M159" s="61"/>
      <c r="N159" s="61">
        <v>3.1</v>
      </c>
      <c r="O159" s="61">
        <v>8</v>
      </c>
      <c r="P159" s="61">
        <v>2</v>
      </c>
      <c r="Q159" s="61">
        <v>2</v>
      </c>
      <c r="R159" s="61">
        <v>57</v>
      </c>
      <c r="S159" s="61">
        <v>76</v>
      </c>
      <c r="T159" s="52">
        <f t="shared" si="2"/>
        <v>423.08042067415732</v>
      </c>
      <c r="U159" s="53">
        <f>G159/((S159/1)*1.1408)</f>
        <v>1.0265187864471839</v>
      </c>
      <c r="V159" s="1" t="s">
        <v>670</v>
      </c>
    </row>
    <row r="160" spans="1:22">
      <c r="A160" s="72" t="s">
        <v>209</v>
      </c>
      <c r="B160" s="86" t="s">
        <v>360</v>
      </c>
      <c r="C160" s="48" t="s">
        <v>29</v>
      </c>
      <c r="D160" s="87">
        <v>207300</v>
      </c>
      <c r="E160" s="48" t="s">
        <v>586</v>
      </c>
      <c r="F160" s="48" t="s">
        <v>640</v>
      </c>
      <c r="G160" s="82">
        <v>102</v>
      </c>
      <c r="H160" s="61">
        <v>12</v>
      </c>
      <c r="I160" s="61">
        <v>16</v>
      </c>
      <c r="J160" s="61">
        <v>5</v>
      </c>
      <c r="K160" s="61">
        <v>4</v>
      </c>
      <c r="L160" s="61"/>
      <c r="M160" s="81" t="s">
        <v>643</v>
      </c>
      <c r="N160" s="61">
        <v>0.2</v>
      </c>
      <c r="O160" s="101">
        <v>11</v>
      </c>
      <c r="P160" s="61">
        <v>3</v>
      </c>
      <c r="Q160" s="61">
        <v>4</v>
      </c>
      <c r="R160" s="61">
        <v>75</v>
      </c>
      <c r="S160" s="61">
        <v>80</v>
      </c>
      <c r="T160" s="52">
        <f t="shared" si="2"/>
        <v>202.51990588235299</v>
      </c>
      <c r="U160" s="53">
        <f>(G160/S160)/1.2456</f>
        <v>1.0236030828516376</v>
      </c>
      <c r="V160" s="54" t="s">
        <v>872</v>
      </c>
    </row>
    <row r="161" spans="1:22">
      <c r="A161" s="46" t="s">
        <v>138</v>
      </c>
      <c r="B161" s="47" t="s">
        <v>170</v>
      </c>
      <c r="C161" s="48" t="s">
        <v>49</v>
      </c>
      <c r="D161" s="49">
        <v>306400</v>
      </c>
      <c r="E161" s="55" t="s">
        <v>590</v>
      </c>
      <c r="F161" s="4" t="s">
        <v>608</v>
      </c>
      <c r="G161" s="63">
        <v>103</v>
      </c>
      <c r="H161" s="55">
        <v>14</v>
      </c>
      <c r="I161" s="55">
        <v>3</v>
      </c>
      <c r="J161" s="55">
        <v>7</v>
      </c>
      <c r="K161" s="55">
        <v>3</v>
      </c>
      <c r="L161" s="55">
        <v>17</v>
      </c>
      <c r="M161" s="58" t="s">
        <v>594</v>
      </c>
      <c r="N161" s="55">
        <v>2.2000000000000002</v>
      </c>
      <c r="O161" s="55">
        <v>8</v>
      </c>
      <c r="P161" s="55">
        <v>2</v>
      </c>
      <c r="Q161" s="55">
        <v>3</v>
      </c>
      <c r="R161" s="55">
        <v>47</v>
      </c>
      <c r="S161" s="55">
        <v>78</v>
      </c>
      <c r="T161" s="52">
        <f t="shared" si="2"/>
        <v>300.22499883495146</v>
      </c>
      <c r="U161" s="53">
        <f>(G161/S161)/1.2939</f>
        <v>1.0205679113631814</v>
      </c>
      <c r="V161" s="1" t="s">
        <v>138</v>
      </c>
    </row>
    <row r="162" spans="1:22">
      <c r="A162" s="72" t="s">
        <v>209</v>
      </c>
      <c r="B162" s="47" t="s">
        <v>260</v>
      </c>
      <c r="C162" s="48" t="s">
        <v>116</v>
      </c>
      <c r="D162" s="49">
        <v>300400</v>
      </c>
      <c r="E162" s="4" t="s">
        <v>590</v>
      </c>
      <c r="F162" s="4" t="s">
        <v>597</v>
      </c>
      <c r="G162" s="63">
        <v>87</v>
      </c>
      <c r="H162" s="55">
        <v>9</v>
      </c>
      <c r="I162" s="55">
        <v>12</v>
      </c>
      <c r="J162" s="55">
        <v>1</v>
      </c>
      <c r="K162" s="55">
        <v>3</v>
      </c>
      <c r="L162" s="55"/>
      <c r="M162" s="56" t="s">
        <v>620</v>
      </c>
      <c r="N162" s="55">
        <v>1</v>
      </c>
      <c r="O162" s="55">
        <v>13</v>
      </c>
      <c r="P162" s="55">
        <v>7</v>
      </c>
      <c r="Q162" s="55">
        <v>2</v>
      </c>
      <c r="R162" s="55">
        <v>76</v>
      </c>
      <c r="S162" s="55">
        <v>71</v>
      </c>
      <c r="T162" s="52">
        <f t="shared" si="2"/>
        <v>294.82222804597694</v>
      </c>
      <c r="U162" s="53">
        <f>(G162/S162)/1.2026</f>
        <v>1.0189191025079465</v>
      </c>
      <c r="V162" s="1" t="s">
        <v>647</v>
      </c>
    </row>
    <row r="163" spans="1:22">
      <c r="A163" s="46" t="s">
        <v>138</v>
      </c>
      <c r="B163" s="1" t="s">
        <v>180</v>
      </c>
      <c r="C163" s="55" t="s">
        <v>66</v>
      </c>
      <c r="D163" s="62">
        <v>454100</v>
      </c>
      <c r="E163" s="4" t="s">
        <v>590</v>
      </c>
      <c r="F163" s="4" t="s">
        <v>626</v>
      </c>
      <c r="G163" s="63">
        <v>96</v>
      </c>
      <c r="H163" s="55">
        <v>7</v>
      </c>
      <c r="I163" s="55">
        <v>2</v>
      </c>
      <c r="J163" s="55">
        <v>6</v>
      </c>
      <c r="K163" s="55">
        <v>4</v>
      </c>
      <c r="L163" s="55">
        <v>1</v>
      </c>
      <c r="M163" s="56" t="s">
        <v>588</v>
      </c>
      <c r="N163" s="55">
        <v>5.0999999999999996</v>
      </c>
      <c r="O163" s="55">
        <v>2</v>
      </c>
      <c r="P163" s="55"/>
      <c r="Q163" s="55">
        <v>1</v>
      </c>
      <c r="R163" s="55">
        <v>88</v>
      </c>
      <c r="S163" s="55">
        <v>77</v>
      </c>
      <c r="T163" s="52">
        <f t="shared" si="2"/>
        <v>445.70340718750003</v>
      </c>
      <c r="U163" s="53">
        <f>(G163/S163)/1.2237</f>
        <v>1.0188389693170277</v>
      </c>
      <c r="V163" s="1" t="s">
        <v>138</v>
      </c>
    </row>
    <row r="164" spans="1:22">
      <c r="A164" s="59" t="s">
        <v>209</v>
      </c>
      <c r="B164" s="47" t="s">
        <v>451</v>
      </c>
      <c r="C164" s="61" t="s">
        <v>90</v>
      </c>
      <c r="D164" s="73">
        <v>563800</v>
      </c>
      <c r="E164" s="4" t="s">
        <v>590</v>
      </c>
      <c r="F164" s="4" t="s">
        <v>631</v>
      </c>
      <c r="G164" s="63">
        <v>81</v>
      </c>
      <c r="H164" s="55">
        <v>21</v>
      </c>
      <c r="I164" s="55">
        <v>9</v>
      </c>
      <c r="J164" s="55">
        <v>4</v>
      </c>
      <c r="K164" s="55">
        <v>2</v>
      </c>
      <c r="L164" s="55"/>
      <c r="M164" s="58" t="s">
        <v>598</v>
      </c>
      <c r="N164" s="55"/>
      <c r="O164" s="55">
        <v>12</v>
      </c>
      <c r="P164" s="55">
        <v>10</v>
      </c>
      <c r="Q164" s="55">
        <v>6</v>
      </c>
      <c r="R164" s="55">
        <v>66</v>
      </c>
      <c r="S164" s="55">
        <v>65</v>
      </c>
      <c r="T164" s="52">
        <f t="shared" si="2"/>
        <v>553.64115925925921</v>
      </c>
      <c r="U164" s="53">
        <f>(G164/S164)/1.2237</f>
        <v>1.0183491428894713</v>
      </c>
      <c r="V164" s="1" t="s">
        <v>657</v>
      </c>
    </row>
    <row r="165" spans="1:22">
      <c r="A165" s="74" t="s">
        <v>17</v>
      </c>
      <c r="B165" s="47" t="s">
        <v>98</v>
      </c>
      <c r="C165" s="61" t="s">
        <v>90</v>
      </c>
      <c r="D165" s="62">
        <v>290800</v>
      </c>
      <c r="E165" s="61" t="s">
        <v>586</v>
      </c>
      <c r="F165" s="48" t="s">
        <v>630</v>
      </c>
      <c r="G165" s="63">
        <v>91</v>
      </c>
      <c r="H165" s="61">
        <v>16</v>
      </c>
      <c r="I165" s="61">
        <v>7</v>
      </c>
      <c r="J165" s="61">
        <v>7</v>
      </c>
      <c r="K165" s="61">
        <v>3</v>
      </c>
      <c r="L165" s="61"/>
      <c r="M165" s="61" t="s">
        <v>601</v>
      </c>
      <c r="N165" s="61"/>
      <c r="O165" s="61">
        <v>6</v>
      </c>
      <c r="P165" s="61"/>
      <c r="Q165" s="61">
        <v>2</v>
      </c>
      <c r="R165" s="61">
        <v>69</v>
      </c>
      <c r="S165" s="61">
        <v>72</v>
      </c>
      <c r="T165" s="52">
        <f t="shared" si="2"/>
        <v>286.40796131868132</v>
      </c>
      <c r="U165" s="53">
        <f>(G165/S165)/1.2448</f>
        <v>1.0153349043130535</v>
      </c>
      <c r="V165" s="1" t="s">
        <v>801</v>
      </c>
    </row>
    <row r="166" spans="1:22">
      <c r="A166" s="57" t="s">
        <v>17</v>
      </c>
      <c r="B166" s="47" t="s">
        <v>41</v>
      </c>
      <c r="C166" s="48" t="s">
        <v>37</v>
      </c>
      <c r="D166" s="49">
        <v>233100</v>
      </c>
      <c r="E166" s="48" t="s">
        <v>586</v>
      </c>
      <c r="F166" s="48" t="s">
        <v>587</v>
      </c>
      <c r="G166" s="65">
        <v>97</v>
      </c>
      <c r="H166" s="48">
        <v>14</v>
      </c>
      <c r="I166" s="48">
        <v>9</v>
      </c>
      <c r="J166" s="48">
        <v>5</v>
      </c>
      <c r="K166" s="48">
        <v>5</v>
      </c>
      <c r="M166" s="48" t="s">
        <v>616</v>
      </c>
      <c r="O166" s="48">
        <v>3</v>
      </c>
      <c r="Q166" s="48">
        <v>2</v>
      </c>
      <c r="R166" s="48">
        <v>78</v>
      </c>
      <c r="S166" s="48">
        <v>77</v>
      </c>
      <c r="T166" s="52">
        <f t="shared" si="2"/>
        <v>230.4835125773196</v>
      </c>
      <c r="U166" s="53">
        <f>(G166/S166)/1.2456</f>
        <v>1.0113521674215316</v>
      </c>
      <c r="V166" s="54" t="s">
        <v>762</v>
      </c>
    </row>
    <row r="167" spans="1:22">
      <c r="A167" s="59" t="s">
        <v>209</v>
      </c>
      <c r="B167" s="47" t="s">
        <v>233</v>
      </c>
      <c r="C167" s="61" t="s">
        <v>66</v>
      </c>
      <c r="D167" s="62">
        <v>219900</v>
      </c>
      <c r="E167" s="48" t="s">
        <v>586</v>
      </c>
      <c r="F167" s="61" t="s">
        <v>605</v>
      </c>
      <c r="G167" s="77">
        <v>101</v>
      </c>
      <c r="H167" s="61">
        <v>18</v>
      </c>
      <c r="I167" s="61">
        <v>11</v>
      </c>
      <c r="J167" s="61">
        <v>8</v>
      </c>
      <c r="K167" s="61">
        <v>4</v>
      </c>
      <c r="L167" s="61"/>
      <c r="M167" s="78" t="s">
        <v>668</v>
      </c>
      <c r="N167" s="61"/>
      <c r="O167" s="61">
        <v>6</v>
      </c>
      <c r="P167" s="61">
        <v>5</v>
      </c>
      <c r="Q167" s="61">
        <v>4</v>
      </c>
      <c r="R167" s="61">
        <v>79</v>
      </c>
      <c r="S167" s="61">
        <v>85</v>
      </c>
      <c r="T167" s="52">
        <f t="shared" si="2"/>
        <v>217.61717673267327</v>
      </c>
      <c r="U167" s="53">
        <f>(G167/S167)/1.1759</f>
        <v>1.0104900876925309</v>
      </c>
      <c r="V167" s="47" t="s">
        <v>613</v>
      </c>
    </row>
    <row r="168" spans="1:22">
      <c r="A168" s="59" t="s">
        <v>209</v>
      </c>
      <c r="B168" s="47" t="s">
        <v>211</v>
      </c>
      <c r="C168" s="61" t="s">
        <v>18</v>
      </c>
      <c r="D168" s="62">
        <v>449800</v>
      </c>
      <c r="E168" s="48" t="s">
        <v>586</v>
      </c>
      <c r="F168" s="48" t="s">
        <v>600</v>
      </c>
      <c r="G168" s="63">
        <v>71</v>
      </c>
      <c r="H168" s="61">
        <v>8</v>
      </c>
      <c r="I168" s="61">
        <v>9</v>
      </c>
      <c r="J168" s="61">
        <v>1</v>
      </c>
      <c r="K168" s="61">
        <v>2</v>
      </c>
      <c r="L168" s="61"/>
      <c r="M168" s="78" t="s">
        <v>588</v>
      </c>
      <c r="N168" s="61">
        <v>0.1</v>
      </c>
      <c r="O168" s="61">
        <v>11</v>
      </c>
      <c r="P168" s="61">
        <v>8</v>
      </c>
      <c r="Q168" s="61">
        <v>2</v>
      </c>
      <c r="R168" s="61">
        <v>94</v>
      </c>
      <c r="S168" s="61">
        <v>62</v>
      </c>
      <c r="T168" s="52">
        <f t="shared" si="2"/>
        <v>445.29819887323941</v>
      </c>
      <c r="U168" s="53">
        <f>(G168/S168)/1.1337</f>
        <v>1.0101096324623628</v>
      </c>
      <c r="V168" s="47" t="s">
        <v>613</v>
      </c>
    </row>
    <row r="169" spans="1:22">
      <c r="A169" s="59" t="s">
        <v>209</v>
      </c>
      <c r="B169" s="47" t="s">
        <v>448</v>
      </c>
      <c r="C169" s="61" t="s">
        <v>70</v>
      </c>
      <c r="D169" s="73">
        <v>622600</v>
      </c>
      <c r="E169" s="4" t="s">
        <v>590</v>
      </c>
      <c r="F169" s="4" t="s">
        <v>605</v>
      </c>
      <c r="G169" s="63">
        <v>104</v>
      </c>
      <c r="H169" s="55">
        <v>11</v>
      </c>
      <c r="I169" s="55">
        <v>21</v>
      </c>
      <c r="J169" s="55">
        <v>4</v>
      </c>
      <c r="K169" s="55">
        <v>4</v>
      </c>
      <c r="L169" s="55">
        <v>1</v>
      </c>
      <c r="M169" s="58" t="s">
        <v>598</v>
      </c>
      <c r="N169" s="55">
        <v>0.2</v>
      </c>
      <c r="O169" s="55">
        <v>13</v>
      </c>
      <c r="P169" s="55">
        <v>7</v>
      </c>
      <c r="Q169" s="55">
        <v>2</v>
      </c>
      <c r="R169" s="55">
        <v>78</v>
      </c>
      <c r="S169" s="55">
        <v>82</v>
      </c>
      <c r="T169" s="52">
        <f t="shared" si="2"/>
        <v>616.41830038461535</v>
      </c>
      <c r="U169" s="53">
        <f>(G169/S169)/1.2557</f>
        <v>1.0100284167610332</v>
      </c>
      <c r="V169" s="1" t="s">
        <v>647</v>
      </c>
    </row>
    <row r="170" spans="1:22">
      <c r="A170" s="74" t="s">
        <v>17</v>
      </c>
      <c r="B170" s="47" t="s">
        <v>420</v>
      </c>
      <c r="C170" s="61" t="s">
        <v>106</v>
      </c>
      <c r="D170" s="73">
        <v>608200</v>
      </c>
      <c r="E170" s="48" t="s">
        <v>586</v>
      </c>
      <c r="F170" s="61" t="s">
        <v>624</v>
      </c>
      <c r="G170" s="63">
        <v>75</v>
      </c>
      <c r="H170" s="61">
        <v>14</v>
      </c>
      <c r="I170" s="61">
        <v>10</v>
      </c>
      <c r="J170" s="61">
        <v>9</v>
      </c>
      <c r="K170" s="61">
        <v>2</v>
      </c>
      <c r="L170" s="61"/>
      <c r="M170" s="61" t="s">
        <v>601</v>
      </c>
      <c r="N170" s="61">
        <v>0.1</v>
      </c>
      <c r="O170" s="61">
        <v>5</v>
      </c>
      <c r="P170" s="61">
        <v>1</v>
      </c>
      <c r="Q170" s="61">
        <v>3</v>
      </c>
      <c r="R170" s="61">
        <v>70</v>
      </c>
      <c r="S170" s="61">
        <v>65</v>
      </c>
      <c r="T170" s="52">
        <f t="shared" si="2"/>
        <v>602.21936666666682</v>
      </c>
      <c r="U170" s="53">
        <f>(G170/S170)/1.1425</f>
        <v>1.0099309880491498</v>
      </c>
      <c r="V170" s="47" t="s">
        <v>763</v>
      </c>
    </row>
    <row r="171" spans="1:22">
      <c r="A171" s="57" t="s">
        <v>17</v>
      </c>
      <c r="B171" s="47" t="s">
        <v>416</v>
      </c>
      <c r="C171" s="48" t="s">
        <v>29</v>
      </c>
      <c r="D171" s="91">
        <v>570300</v>
      </c>
      <c r="E171" s="4" t="s">
        <v>590</v>
      </c>
      <c r="F171" s="4" t="s">
        <v>612</v>
      </c>
      <c r="G171" s="63">
        <v>105</v>
      </c>
      <c r="H171" s="55">
        <v>22</v>
      </c>
      <c r="I171" s="55">
        <v>6</v>
      </c>
      <c r="J171" s="55">
        <v>5</v>
      </c>
      <c r="K171" s="55"/>
      <c r="L171" s="55"/>
      <c r="M171" s="58" t="s">
        <v>616</v>
      </c>
      <c r="N171" s="55"/>
      <c r="O171" s="55">
        <v>9</v>
      </c>
      <c r="P171" s="55">
        <v>1</v>
      </c>
      <c r="Q171" s="55">
        <v>4</v>
      </c>
      <c r="R171" s="55">
        <v>71</v>
      </c>
      <c r="S171" s="55">
        <v>87</v>
      </c>
      <c r="T171" s="52">
        <f t="shared" si="2"/>
        <v>564.86748514285716</v>
      </c>
      <c r="U171" s="53">
        <f>(G171/S171)/1.1954</f>
        <v>1.0096173261871657</v>
      </c>
      <c r="V171" s="1" t="s">
        <v>804</v>
      </c>
    </row>
    <row r="172" spans="1:22">
      <c r="A172" s="74" t="s">
        <v>17</v>
      </c>
      <c r="B172" s="47" t="s">
        <v>79</v>
      </c>
      <c r="C172" s="61" t="s">
        <v>76</v>
      </c>
      <c r="D172" s="62">
        <v>362200</v>
      </c>
      <c r="E172" s="48" t="s">
        <v>586</v>
      </c>
      <c r="F172" s="61" t="s">
        <v>624</v>
      </c>
      <c r="G172" s="63">
        <v>84</v>
      </c>
      <c r="H172" s="61">
        <v>10</v>
      </c>
      <c r="I172" s="61">
        <v>7</v>
      </c>
      <c r="J172" s="61">
        <v>3</v>
      </c>
      <c r="K172" s="61">
        <v>5</v>
      </c>
      <c r="L172" s="61"/>
      <c r="M172" s="61" t="s">
        <v>601</v>
      </c>
      <c r="N172" s="61">
        <v>1.1000000000000001</v>
      </c>
      <c r="O172" s="61">
        <v>7</v>
      </c>
      <c r="P172" s="61">
        <v>2</v>
      </c>
      <c r="Q172" s="61">
        <v>2</v>
      </c>
      <c r="R172" s="61">
        <v>58</v>
      </c>
      <c r="S172" s="61">
        <v>73</v>
      </c>
      <c r="T172" s="52">
        <f t="shared" si="2"/>
        <v>359.62363690476195</v>
      </c>
      <c r="U172" s="53">
        <f>(G172/S172)/1.1425</f>
        <v>1.0071640538353166</v>
      </c>
      <c r="V172" s="47" t="s">
        <v>265</v>
      </c>
    </row>
    <row r="173" spans="1:22">
      <c r="A173" s="59" t="s">
        <v>209</v>
      </c>
      <c r="B173" s="47" t="s">
        <v>450</v>
      </c>
      <c r="C173" s="61" t="s">
        <v>76</v>
      </c>
      <c r="D173" s="73">
        <v>560200</v>
      </c>
      <c r="E173" s="48" t="s">
        <v>586</v>
      </c>
      <c r="F173" s="48" t="s">
        <v>597</v>
      </c>
      <c r="G173" s="63">
        <v>67</v>
      </c>
      <c r="H173" s="61">
        <v>8</v>
      </c>
      <c r="I173" s="61">
        <v>17</v>
      </c>
      <c r="J173" s="61">
        <v>3</v>
      </c>
      <c r="K173" s="61">
        <v>4</v>
      </c>
      <c r="L173" s="61"/>
      <c r="M173" s="78" t="s">
        <v>588</v>
      </c>
      <c r="N173" s="61"/>
      <c r="O173" s="61">
        <v>6</v>
      </c>
      <c r="P173" s="61">
        <v>3</v>
      </c>
      <c r="Q173" s="61">
        <v>4</v>
      </c>
      <c r="R173" s="61">
        <v>84</v>
      </c>
      <c r="S173" s="61">
        <v>55</v>
      </c>
      <c r="T173" s="52">
        <f t="shared" si="2"/>
        <v>556.52943582089551</v>
      </c>
      <c r="U173" s="53">
        <f>(G173/S173)/1.2102</f>
        <v>1.0065954537942641</v>
      </c>
      <c r="V173" s="64" t="s">
        <v>209</v>
      </c>
    </row>
    <row r="174" spans="1:22">
      <c r="A174" s="75" t="s">
        <v>138</v>
      </c>
      <c r="B174" s="1" t="s">
        <v>423</v>
      </c>
      <c r="C174" s="55" t="s">
        <v>66</v>
      </c>
      <c r="D174" s="73">
        <v>516400</v>
      </c>
      <c r="E174" s="4" t="s">
        <v>590</v>
      </c>
      <c r="F174" s="4" t="s">
        <v>626</v>
      </c>
      <c r="G174" s="63">
        <v>101</v>
      </c>
      <c r="H174" s="55">
        <v>14</v>
      </c>
      <c r="I174" s="55">
        <v>10</v>
      </c>
      <c r="J174" s="55">
        <v>6</v>
      </c>
      <c r="K174" s="55">
        <v>2</v>
      </c>
      <c r="L174" s="55"/>
      <c r="M174" s="58"/>
      <c r="N174" s="55">
        <v>1.3</v>
      </c>
      <c r="O174" s="83">
        <v>16</v>
      </c>
      <c r="P174" s="55">
        <v>3</v>
      </c>
      <c r="Q174" s="55">
        <v>5</v>
      </c>
      <c r="R174" s="55">
        <v>54</v>
      </c>
      <c r="S174" s="55">
        <v>82</v>
      </c>
      <c r="T174" s="52">
        <f t="shared" si="2"/>
        <v>513.04288871287122</v>
      </c>
      <c r="U174" s="53">
        <f>(G174/S174)/1.2237</f>
        <v>1.0065435295196297</v>
      </c>
      <c r="V174" s="1" t="s">
        <v>679</v>
      </c>
    </row>
    <row r="175" spans="1:22">
      <c r="A175" s="59" t="s">
        <v>209</v>
      </c>
      <c r="B175" s="86" t="s">
        <v>373</v>
      </c>
      <c r="C175" s="61" t="s">
        <v>76</v>
      </c>
      <c r="D175" s="90">
        <v>197500</v>
      </c>
      <c r="E175" s="48" t="s">
        <v>586</v>
      </c>
      <c r="F175" s="48" t="s">
        <v>597</v>
      </c>
      <c r="G175" s="63">
        <v>73</v>
      </c>
      <c r="H175" s="61">
        <v>10</v>
      </c>
      <c r="I175" s="61">
        <v>17</v>
      </c>
      <c r="J175" s="61">
        <v>2</v>
      </c>
      <c r="K175" s="61">
        <v>5</v>
      </c>
      <c r="L175" s="61"/>
      <c r="M175" s="61" t="s">
        <v>637</v>
      </c>
      <c r="N175" s="61"/>
      <c r="O175" s="61">
        <v>8</v>
      </c>
      <c r="P175" s="61">
        <v>4</v>
      </c>
      <c r="Q175" s="61">
        <v>5</v>
      </c>
      <c r="R175" s="61">
        <v>70</v>
      </c>
      <c r="S175" s="61">
        <v>60</v>
      </c>
      <c r="T175" s="52">
        <f t="shared" si="2"/>
        <v>196.45027397260276</v>
      </c>
      <c r="U175" s="53">
        <f>(G175/S175)/1.2102</f>
        <v>1.0053434693989973</v>
      </c>
      <c r="V175" s="64" t="s">
        <v>613</v>
      </c>
    </row>
    <row r="176" spans="1:22">
      <c r="A176" s="80" t="s">
        <v>288</v>
      </c>
      <c r="B176" s="1" t="s">
        <v>471</v>
      </c>
      <c r="C176" s="55" t="s">
        <v>24</v>
      </c>
      <c r="D176" s="73">
        <v>573700</v>
      </c>
      <c r="E176" s="4" t="s">
        <v>590</v>
      </c>
      <c r="F176" s="4" t="s">
        <v>630</v>
      </c>
      <c r="G176" s="63">
        <v>92</v>
      </c>
      <c r="H176" s="55">
        <v>14</v>
      </c>
      <c r="I176" s="55">
        <v>9</v>
      </c>
      <c r="J176" s="55">
        <v>3</v>
      </c>
      <c r="K176" s="55">
        <v>3</v>
      </c>
      <c r="L176" s="55">
        <v>16</v>
      </c>
      <c r="M176" s="58" t="s">
        <v>604</v>
      </c>
      <c r="N176" s="55"/>
      <c r="O176" s="55">
        <v>10</v>
      </c>
      <c r="P176" s="55">
        <v>6</v>
      </c>
      <c r="Q176" s="55">
        <v>1</v>
      </c>
      <c r="R176" s="55">
        <v>69</v>
      </c>
      <c r="S176" s="55">
        <v>73</v>
      </c>
      <c r="T176" s="52">
        <f t="shared" si="2"/>
        <v>571.61784315217403</v>
      </c>
      <c r="U176" s="53">
        <f>(G176/S176)/1.2557</f>
        <v>1.0036425679722383</v>
      </c>
      <c r="V176" s="1" t="s">
        <v>642</v>
      </c>
    </row>
    <row r="177" spans="1:22">
      <c r="A177" s="72" t="s">
        <v>209</v>
      </c>
      <c r="B177" s="47" t="s">
        <v>231</v>
      </c>
      <c r="C177" s="48" t="s">
        <v>58</v>
      </c>
      <c r="D177" s="49">
        <v>481600</v>
      </c>
      <c r="E177" s="55" t="s">
        <v>590</v>
      </c>
      <c r="F177" s="4" t="s">
        <v>615</v>
      </c>
      <c r="G177" s="50">
        <v>96</v>
      </c>
      <c r="H177" s="55">
        <v>19</v>
      </c>
      <c r="I177" s="55">
        <v>9</v>
      </c>
      <c r="J177" s="55">
        <v>7</v>
      </c>
      <c r="K177" s="55">
        <v>3</v>
      </c>
      <c r="L177" s="55"/>
      <c r="M177" s="58" t="s">
        <v>616</v>
      </c>
      <c r="N177" s="55"/>
      <c r="O177" s="55">
        <v>10</v>
      </c>
      <c r="P177" s="55">
        <v>5</v>
      </c>
      <c r="Q177" s="55">
        <v>4</v>
      </c>
      <c r="R177" s="55">
        <v>67</v>
      </c>
      <c r="S177" s="55">
        <v>83</v>
      </c>
      <c r="T177" s="52">
        <f t="shared" si="2"/>
        <v>480.17326000000008</v>
      </c>
      <c r="U177" s="53">
        <f>(G177/S177)/1.1532</f>
        <v>1.0029713024836076</v>
      </c>
      <c r="V177" s="1" t="s">
        <v>647</v>
      </c>
    </row>
    <row r="178" spans="1:22">
      <c r="A178" s="72" t="s">
        <v>209</v>
      </c>
      <c r="B178" s="47" t="s">
        <v>225</v>
      </c>
      <c r="C178" s="48" t="s">
        <v>49</v>
      </c>
      <c r="D178" s="49">
        <v>342000</v>
      </c>
      <c r="E178" s="48" t="s">
        <v>586</v>
      </c>
      <c r="F178" s="48" t="s">
        <v>633</v>
      </c>
      <c r="G178" s="50">
        <v>68</v>
      </c>
      <c r="H178" s="61">
        <v>15</v>
      </c>
      <c r="I178" s="61">
        <v>6</v>
      </c>
      <c r="J178" s="61">
        <v>2</v>
      </c>
      <c r="K178" s="61"/>
      <c r="L178" s="61"/>
      <c r="M178" s="78" t="s">
        <v>641</v>
      </c>
      <c r="N178" s="61">
        <v>0.1</v>
      </c>
      <c r="O178" s="61">
        <v>12</v>
      </c>
      <c r="P178" s="61">
        <v>7</v>
      </c>
      <c r="Q178" s="61">
        <v>5</v>
      </c>
      <c r="R178" s="61">
        <v>66</v>
      </c>
      <c r="S178" s="61">
        <v>56</v>
      </c>
      <c r="T178" s="52">
        <f t="shared" si="2"/>
        <v>341.18724705882352</v>
      </c>
      <c r="U178" s="66">
        <f>(G178/S178)/1.2114</f>
        <v>1.0023821316540484</v>
      </c>
      <c r="V178" s="1" t="s">
        <v>647</v>
      </c>
    </row>
    <row r="179" spans="1:22">
      <c r="A179" s="69" t="s">
        <v>138</v>
      </c>
      <c r="B179" s="1" t="s">
        <v>157</v>
      </c>
      <c r="C179" s="55" t="s">
        <v>34</v>
      </c>
      <c r="D179" s="71">
        <v>413800</v>
      </c>
      <c r="E179" s="48" t="s">
        <v>586</v>
      </c>
      <c r="F179" s="48" t="s">
        <v>639</v>
      </c>
      <c r="G179" s="50">
        <v>93</v>
      </c>
      <c r="H179" s="55">
        <v>11</v>
      </c>
      <c r="I179" s="55">
        <v>12</v>
      </c>
      <c r="J179" s="55">
        <v>4</v>
      </c>
      <c r="K179" s="55">
        <v>6</v>
      </c>
      <c r="L179" s="55"/>
      <c r="M179" s="58" t="s">
        <v>594</v>
      </c>
      <c r="N179" s="55"/>
      <c r="O179" s="55">
        <v>12</v>
      </c>
      <c r="P179" s="55">
        <v>4</v>
      </c>
      <c r="Q179" s="55">
        <v>3</v>
      </c>
      <c r="R179" s="55">
        <v>73</v>
      </c>
      <c r="S179" s="55">
        <v>74</v>
      </c>
      <c r="T179" s="52">
        <f t="shared" si="2"/>
        <v>413.12279182795692</v>
      </c>
      <c r="U179" s="53">
        <f>(G179/S179)/1.2547</f>
        <v>1.0016392418560269</v>
      </c>
      <c r="V179" s="1" t="s">
        <v>622</v>
      </c>
    </row>
    <row r="180" spans="1:22">
      <c r="A180" s="46" t="s">
        <v>265</v>
      </c>
      <c r="B180" s="47" t="s">
        <v>287</v>
      </c>
      <c r="C180" s="48" t="s">
        <v>116</v>
      </c>
      <c r="D180" s="49">
        <v>498800</v>
      </c>
      <c r="E180" s="4" t="s">
        <v>590</v>
      </c>
      <c r="F180" s="4" t="s">
        <v>597</v>
      </c>
      <c r="G180" s="63">
        <v>89</v>
      </c>
      <c r="H180" s="55">
        <v>11</v>
      </c>
      <c r="I180" s="55">
        <v>15</v>
      </c>
      <c r="J180" s="55">
        <v>1</v>
      </c>
      <c r="K180" s="55">
        <v>3</v>
      </c>
      <c r="L180" s="55"/>
      <c r="M180" s="56" t="s">
        <v>840</v>
      </c>
      <c r="N180" s="55">
        <v>1.1000000000000001</v>
      </c>
      <c r="O180" s="55">
        <v>12</v>
      </c>
      <c r="P180" s="55">
        <v>5</v>
      </c>
      <c r="Q180" s="55">
        <v>3</v>
      </c>
      <c r="R180" s="55">
        <v>65</v>
      </c>
      <c r="S180" s="55">
        <v>74</v>
      </c>
      <c r="T180" s="52">
        <f t="shared" si="2"/>
        <v>498.7574058426967</v>
      </c>
      <c r="U180" s="53">
        <f>(G180/S180)/1.2026</f>
        <v>1.0000854005510582</v>
      </c>
      <c r="V180" s="1" t="s">
        <v>209</v>
      </c>
    </row>
    <row r="181" spans="1:22">
      <c r="A181" s="74" t="s">
        <v>17</v>
      </c>
      <c r="B181" s="47" t="s">
        <v>53</v>
      </c>
      <c r="C181" s="61" t="s">
        <v>52</v>
      </c>
      <c r="D181" s="62">
        <v>346100</v>
      </c>
      <c r="E181" s="48" t="s">
        <v>586</v>
      </c>
      <c r="F181" s="61" t="s">
        <v>610</v>
      </c>
      <c r="G181" s="50">
        <v>83</v>
      </c>
      <c r="H181" s="61">
        <v>7</v>
      </c>
      <c r="I181" s="61">
        <v>16</v>
      </c>
      <c r="J181" s="61">
        <v>3</v>
      </c>
      <c r="K181" s="61"/>
      <c r="L181" s="61"/>
      <c r="M181" s="78" t="s">
        <v>588</v>
      </c>
      <c r="N181" s="61">
        <v>0.1</v>
      </c>
      <c r="O181" s="61">
        <v>10</v>
      </c>
      <c r="P181" s="61">
        <v>9</v>
      </c>
      <c r="Q181" s="61">
        <v>1</v>
      </c>
      <c r="R181" s="61">
        <v>87</v>
      </c>
      <c r="S181" s="61">
        <v>73</v>
      </c>
      <c r="T181" s="52">
        <f t="shared" si="2"/>
        <v>347.2608944578314</v>
      </c>
      <c r="U181" s="53">
        <f>G181/((S181/1)*1.1408)</f>
        <v>0.99665699629195559</v>
      </c>
      <c r="V181" s="1" t="s">
        <v>635</v>
      </c>
    </row>
    <row r="182" spans="1:22">
      <c r="A182" s="59" t="s">
        <v>209</v>
      </c>
      <c r="B182" s="47" t="s">
        <v>255</v>
      </c>
      <c r="C182" s="61" t="s">
        <v>106</v>
      </c>
      <c r="D182" s="62">
        <v>425200</v>
      </c>
      <c r="E182" s="55" t="s">
        <v>590</v>
      </c>
      <c r="F182" s="4" t="s">
        <v>602</v>
      </c>
      <c r="G182" s="63">
        <v>103</v>
      </c>
      <c r="H182" s="55">
        <v>14</v>
      </c>
      <c r="I182" s="55">
        <v>10</v>
      </c>
      <c r="J182" s="55">
        <v>4</v>
      </c>
      <c r="K182" s="55">
        <v>7</v>
      </c>
      <c r="L182" s="55"/>
      <c r="M182" s="58" t="s">
        <v>601</v>
      </c>
      <c r="N182" s="55">
        <v>1</v>
      </c>
      <c r="O182" s="55">
        <v>9</v>
      </c>
      <c r="P182" s="55">
        <v>2</v>
      </c>
      <c r="Q182" s="55">
        <v>4</v>
      </c>
      <c r="R182" s="55">
        <v>70</v>
      </c>
      <c r="S182" s="55">
        <v>80</v>
      </c>
      <c r="T182" s="52">
        <f t="shared" si="2"/>
        <v>427.31361553398057</v>
      </c>
      <c r="U182" s="53">
        <f>(G182/S182)/1.2939</f>
        <v>0.99505371357910199</v>
      </c>
      <c r="V182" s="1" t="s">
        <v>613</v>
      </c>
    </row>
    <row r="183" spans="1:22">
      <c r="A183" s="75" t="s">
        <v>138</v>
      </c>
      <c r="B183" s="47" t="s">
        <v>190</v>
      </c>
      <c r="C183" s="61" t="s">
        <v>90</v>
      </c>
      <c r="D183" s="62">
        <v>334500</v>
      </c>
      <c r="E183" s="4" t="s">
        <v>590</v>
      </c>
      <c r="F183" s="4" t="s">
        <v>631</v>
      </c>
      <c r="G183" s="63">
        <v>56</v>
      </c>
      <c r="H183" s="55">
        <v>7</v>
      </c>
      <c r="I183" s="55">
        <v>3</v>
      </c>
      <c r="J183" s="55">
        <v>1</v>
      </c>
      <c r="K183" s="55"/>
      <c r="L183" s="55"/>
      <c r="M183" s="58" t="s">
        <v>601</v>
      </c>
      <c r="N183" s="55">
        <v>2</v>
      </c>
      <c r="O183" s="55">
        <v>5</v>
      </c>
      <c r="P183" s="55">
        <v>1</v>
      </c>
      <c r="Q183" s="55">
        <v>1</v>
      </c>
      <c r="R183" s="55">
        <v>60</v>
      </c>
      <c r="S183" s="55">
        <v>46</v>
      </c>
      <c r="T183" s="52">
        <f t="shared" si="2"/>
        <v>336.2334267857143</v>
      </c>
      <c r="U183" s="53">
        <f>(G183/S183)/1.2237</f>
        <v>0.99484457330050347</v>
      </c>
      <c r="V183" s="1" t="s">
        <v>811</v>
      </c>
    </row>
    <row r="184" spans="1:22">
      <c r="A184" s="75" t="s">
        <v>265</v>
      </c>
      <c r="B184" s="47" t="s">
        <v>282</v>
      </c>
      <c r="C184" s="61" t="s">
        <v>66</v>
      </c>
      <c r="D184" s="62">
        <v>395700</v>
      </c>
      <c r="E184" s="4" t="s">
        <v>590</v>
      </c>
      <c r="F184" s="4" t="s">
        <v>626</v>
      </c>
      <c r="G184" s="63">
        <v>73</v>
      </c>
      <c r="H184" s="55">
        <v>16</v>
      </c>
      <c r="I184" s="55">
        <v>8</v>
      </c>
      <c r="J184" s="55">
        <v>4</v>
      </c>
      <c r="K184" s="55">
        <v>3</v>
      </c>
      <c r="L184" s="55"/>
      <c r="M184" s="56" t="s">
        <v>588</v>
      </c>
      <c r="N184" s="55">
        <v>1</v>
      </c>
      <c r="O184" s="55">
        <v>13</v>
      </c>
      <c r="P184" s="55">
        <v>9</v>
      </c>
      <c r="Q184" s="55">
        <v>6</v>
      </c>
      <c r="R184" s="55">
        <v>75</v>
      </c>
      <c r="S184" s="55">
        <v>60</v>
      </c>
      <c r="T184" s="52">
        <f t="shared" si="2"/>
        <v>397.98747123287671</v>
      </c>
      <c r="U184" s="53">
        <f>(G184/S184)/1.2237</f>
        <v>0.99425240391163405</v>
      </c>
      <c r="V184" s="1" t="s">
        <v>647</v>
      </c>
    </row>
    <row r="185" spans="1:22">
      <c r="A185" s="75" t="s">
        <v>138</v>
      </c>
      <c r="B185" s="86" t="s">
        <v>354</v>
      </c>
      <c r="C185" s="61" t="s">
        <v>122</v>
      </c>
      <c r="D185" s="90">
        <v>123900</v>
      </c>
      <c r="E185" s="4" t="s">
        <v>590</v>
      </c>
      <c r="F185" s="4" t="s">
        <v>639</v>
      </c>
      <c r="G185" s="63">
        <v>87</v>
      </c>
      <c r="H185" s="55">
        <v>9</v>
      </c>
      <c r="I185" s="55">
        <v>7</v>
      </c>
      <c r="J185" s="55">
        <v>3</v>
      </c>
      <c r="K185" s="55">
        <v>2</v>
      </c>
      <c r="L185" s="55"/>
      <c r="M185" s="58" t="s">
        <v>601</v>
      </c>
      <c r="N185" s="55">
        <v>2</v>
      </c>
      <c r="O185" s="55">
        <v>11</v>
      </c>
      <c r="P185" s="55">
        <v>4</v>
      </c>
      <c r="Q185" s="55">
        <v>1</v>
      </c>
      <c r="R185" s="55">
        <v>68</v>
      </c>
      <c r="S185" s="55">
        <v>74</v>
      </c>
      <c r="T185" s="52">
        <f t="shared" si="2"/>
        <v>124.62972827586208</v>
      </c>
      <c r="U185" s="53">
        <f>(G185/S185)/1.1826</f>
        <v>0.99414482976126806</v>
      </c>
      <c r="V185" s="1" t="s">
        <v>138</v>
      </c>
    </row>
    <row r="186" spans="1:22">
      <c r="A186" s="59" t="s">
        <v>209</v>
      </c>
      <c r="B186" s="47" t="s">
        <v>213</v>
      </c>
      <c r="C186" s="61" t="s">
        <v>18</v>
      </c>
      <c r="D186" s="62">
        <v>415800</v>
      </c>
      <c r="E186" s="48" t="s">
        <v>586</v>
      </c>
      <c r="F186" s="48" t="s">
        <v>600</v>
      </c>
      <c r="G186" s="63">
        <v>89</v>
      </c>
      <c r="H186" s="61">
        <v>15</v>
      </c>
      <c r="I186" s="61">
        <v>8</v>
      </c>
      <c r="J186" s="61">
        <v>7</v>
      </c>
      <c r="K186" s="61">
        <v>1</v>
      </c>
      <c r="L186" s="61"/>
      <c r="M186" s="61" t="s">
        <v>601</v>
      </c>
      <c r="N186" s="61">
        <v>1</v>
      </c>
      <c r="O186" s="61">
        <v>3</v>
      </c>
      <c r="P186" s="61"/>
      <c r="Q186" s="61">
        <v>3</v>
      </c>
      <c r="R186" s="61">
        <v>73</v>
      </c>
      <c r="S186" s="61">
        <v>79</v>
      </c>
      <c r="T186" s="52">
        <f t="shared" si="2"/>
        <v>418.42701505617975</v>
      </c>
      <c r="U186" s="53">
        <f>(G186/S186)/1.1337</f>
        <v>0.99372168870160782</v>
      </c>
      <c r="V186" s="47" t="s">
        <v>619</v>
      </c>
    </row>
    <row r="187" spans="1:22">
      <c r="A187" s="76" t="s">
        <v>17</v>
      </c>
      <c r="B187" s="1" t="s">
        <v>36</v>
      </c>
      <c r="C187" s="55" t="s">
        <v>34</v>
      </c>
      <c r="D187" s="71">
        <v>416600</v>
      </c>
      <c r="E187" s="4" t="s">
        <v>590</v>
      </c>
      <c r="F187" s="4" t="s">
        <v>587</v>
      </c>
      <c r="G187" s="63">
        <v>95</v>
      </c>
      <c r="H187" s="55">
        <v>13</v>
      </c>
      <c r="I187" s="55">
        <v>9</v>
      </c>
      <c r="J187" s="55">
        <v>7</v>
      </c>
      <c r="K187" s="55">
        <v>3</v>
      </c>
      <c r="L187" s="55"/>
      <c r="M187" s="56" t="s">
        <v>645</v>
      </c>
      <c r="N187" s="55"/>
      <c r="O187" s="55">
        <v>8</v>
      </c>
      <c r="P187" s="55"/>
      <c r="Q187" s="55">
        <v>2</v>
      </c>
      <c r="R187" s="55">
        <v>72</v>
      </c>
      <c r="S187" s="55">
        <v>80</v>
      </c>
      <c r="T187" s="52">
        <f t="shared" si="2"/>
        <v>419.37148631578953</v>
      </c>
      <c r="U187" s="53">
        <f>(G187/S187)/1.1954</f>
        <v>0.99339133344487196</v>
      </c>
      <c r="V187" s="1" t="s">
        <v>900</v>
      </c>
    </row>
    <row r="188" spans="1:22">
      <c r="A188" s="59" t="s">
        <v>209</v>
      </c>
      <c r="B188" s="47" t="s">
        <v>431</v>
      </c>
      <c r="C188" s="61" t="s">
        <v>24</v>
      </c>
      <c r="D188" s="73">
        <v>607300</v>
      </c>
      <c r="E188" s="4" t="s">
        <v>590</v>
      </c>
      <c r="F188" s="4" t="s">
        <v>630</v>
      </c>
      <c r="G188" s="63">
        <v>106</v>
      </c>
      <c r="H188" s="55">
        <v>3</v>
      </c>
      <c r="I188" s="55">
        <v>25</v>
      </c>
      <c r="J188" s="55">
        <v>1</v>
      </c>
      <c r="K188" s="55">
        <v>3</v>
      </c>
      <c r="L188" s="55"/>
      <c r="M188" s="58" t="s">
        <v>604</v>
      </c>
      <c r="N188" s="55">
        <v>1</v>
      </c>
      <c r="O188" s="83">
        <v>17</v>
      </c>
      <c r="P188" s="55">
        <v>6</v>
      </c>
      <c r="Q188" s="55">
        <v>1</v>
      </c>
      <c r="R188" s="55">
        <v>78</v>
      </c>
      <c r="S188" s="55">
        <v>85</v>
      </c>
      <c r="T188" s="52">
        <f t="shared" si="2"/>
        <v>611.50813066037733</v>
      </c>
      <c r="U188" s="53">
        <f>(G188/S188)/1.2557</f>
        <v>0.99311843874286199</v>
      </c>
      <c r="V188" s="1" t="s">
        <v>647</v>
      </c>
    </row>
    <row r="189" spans="1:22">
      <c r="A189" s="59" t="s">
        <v>209</v>
      </c>
      <c r="B189" s="47" t="s">
        <v>250</v>
      </c>
      <c r="C189" s="61" t="s">
        <v>90</v>
      </c>
      <c r="D189" s="62">
        <v>364100</v>
      </c>
      <c r="E189" s="4" t="s">
        <v>590</v>
      </c>
      <c r="F189" s="4" t="s">
        <v>631</v>
      </c>
      <c r="G189" s="63">
        <v>96</v>
      </c>
      <c r="H189" s="55">
        <v>11</v>
      </c>
      <c r="I189" s="55">
        <v>9</v>
      </c>
      <c r="J189" s="55"/>
      <c r="K189" s="68">
        <v>8</v>
      </c>
      <c r="L189" s="55"/>
      <c r="M189" s="58" t="s">
        <v>601</v>
      </c>
      <c r="N189" s="55">
        <v>0.2</v>
      </c>
      <c r="O189" s="55">
        <v>7</v>
      </c>
      <c r="P189" s="55">
        <v>4</v>
      </c>
      <c r="Q189" s="55">
        <v>3</v>
      </c>
      <c r="R189" s="55">
        <v>60</v>
      </c>
      <c r="S189" s="55">
        <v>79</v>
      </c>
      <c r="T189" s="52">
        <f t="shared" si="2"/>
        <v>366.64983781250004</v>
      </c>
      <c r="U189" s="53">
        <f>(G189/S189)/1.2237</f>
        <v>0.99304557768874846</v>
      </c>
      <c r="V189" s="1" t="s">
        <v>613</v>
      </c>
    </row>
    <row r="190" spans="1:22">
      <c r="A190" s="57" t="s">
        <v>17</v>
      </c>
      <c r="B190" s="47" t="s">
        <v>59</v>
      </c>
      <c r="C190" s="48" t="s">
        <v>58</v>
      </c>
      <c r="D190" s="49">
        <v>428500</v>
      </c>
      <c r="E190" s="48" t="s">
        <v>586</v>
      </c>
      <c r="F190" s="61" t="s">
        <v>608</v>
      </c>
      <c r="G190" s="63">
        <v>76</v>
      </c>
      <c r="H190" s="61">
        <v>10</v>
      </c>
      <c r="I190" s="61">
        <v>7</v>
      </c>
      <c r="J190" s="61">
        <v>7</v>
      </c>
      <c r="K190" s="61">
        <v>1</v>
      </c>
      <c r="L190" s="61"/>
      <c r="M190" s="61"/>
      <c r="N190" s="61"/>
      <c r="O190" s="61">
        <v>3</v>
      </c>
      <c r="P190" s="61"/>
      <c r="Q190" s="61">
        <v>1</v>
      </c>
      <c r="R190" s="61">
        <v>100</v>
      </c>
      <c r="S190" s="61">
        <v>67</v>
      </c>
      <c r="T190" s="52">
        <f t="shared" si="2"/>
        <v>431.58689144736849</v>
      </c>
      <c r="U190" s="53">
        <f>(G190/S190)/1.1425</f>
        <v>0.99284757830105475</v>
      </c>
      <c r="V190" s="47" t="s">
        <v>614</v>
      </c>
    </row>
    <row r="191" spans="1:22">
      <c r="A191" s="89" t="s">
        <v>288</v>
      </c>
      <c r="B191" s="47" t="s">
        <v>289</v>
      </c>
      <c r="C191" s="61" t="s">
        <v>18</v>
      </c>
      <c r="D191" s="62">
        <v>455700</v>
      </c>
      <c r="E191" s="48" t="s">
        <v>586</v>
      </c>
      <c r="F191" s="48" t="s">
        <v>600</v>
      </c>
      <c r="G191" s="63">
        <v>54</v>
      </c>
      <c r="H191" s="61">
        <v>5</v>
      </c>
      <c r="I191" s="61">
        <v>3</v>
      </c>
      <c r="J191" s="61">
        <v>1</v>
      </c>
      <c r="K191" s="61"/>
      <c r="L191" s="61">
        <v>12</v>
      </c>
      <c r="M191" s="78" t="s">
        <v>588</v>
      </c>
      <c r="N191" s="61"/>
      <c r="O191" s="61">
        <v>2</v>
      </c>
      <c r="P191" s="61">
        <v>2</v>
      </c>
      <c r="Q191" s="61">
        <v>1</v>
      </c>
      <c r="R191" s="61">
        <v>75</v>
      </c>
      <c r="S191" s="61">
        <v>48</v>
      </c>
      <c r="T191" s="52">
        <f t="shared" si="2"/>
        <v>459.22407999999996</v>
      </c>
      <c r="U191" s="53">
        <f>(G191/S191)/1.1337</f>
        <v>0.99232601217253247</v>
      </c>
      <c r="V191" s="47" t="s">
        <v>642</v>
      </c>
    </row>
    <row r="192" spans="1:22">
      <c r="A192" s="59" t="s">
        <v>209</v>
      </c>
      <c r="B192" s="94" t="s">
        <v>365</v>
      </c>
      <c r="C192" s="55" t="s">
        <v>52</v>
      </c>
      <c r="D192" s="90">
        <v>123900</v>
      </c>
      <c r="E192" s="48" t="s">
        <v>590</v>
      </c>
      <c r="F192" s="48" t="s">
        <v>640</v>
      </c>
      <c r="G192" s="50">
        <v>61</v>
      </c>
      <c r="H192" s="55">
        <v>6</v>
      </c>
      <c r="I192" s="55">
        <v>11</v>
      </c>
      <c r="J192" s="55">
        <v>1</v>
      </c>
      <c r="K192" s="55">
        <v>3</v>
      </c>
      <c r="L192" s="55"/>
      <c r="M192" s="58" t="s">
        <v>616</v>
      </c>
      <c r="N192" s="55">
        <v>0.1</v>
      </c>
      <c r="O192" s="55">
        <v>9</v>
      </c>
      <c r="P192" s="55">
        <v>5</v>
      </c>
      <c r="Q192" s="55">
        <v>2</v>
      </c>
      <c r="R192" s="55">
        <v>64</v>
      </c>
      <c r="S192" s="55">
        <v>50</v>
      </c>
      <c r="T192" s="52">
        <f t="shared" si="2"/>
        <v>125.0780655737705</v>
      </c>
      <c r="U192" s="53">
        <f>(G192/S192)/1.2316</f>
        <v>0.99058135758363097</v>
      </c>
      <c r="V192" s="1" t="s">
        <v>613</v>
      </c>
    </row>
    <row r="193" spans="1:22">
      <c r="A193" s="59" t="s">
        <v>209</v>
      </c>
      <c r="B193" s="47" t="s">
        <v>263</v>
      </c>
      <c r="C193" s="61" t="s">
        <v>122</v>
      </c>
      <c r="D193" s="62">
        <v>492700</v>
      </c>
      <c r="E193" s="48" t="s">
        <v>586</v>
      </c>
      <c r="F193" s="61" t="s">
        <v>591</v>
      </c>
      <c r="G193" s="50">
        <v>44</v>
      </c>
      <c r="H193" s="61">
        <v>12</v>
      </c>
      <c r="I193" s="61">
        <v>5</v>
      </c>
      <c r="J193" s="61">
        <v>2</v>
      </c>
      <c r="K193" s="61">
        <v>1</v>
      </c>
      <c r="L193" s="61"/>
      <c r="M193" s="61"/>
      <c r="N193" s="61"/>
      <c r="O193" s="61">
        <v>4</v>
      </c>
      <c r="P193" s="61">
        <v>1</v>
      </c>
      <c r="Q193" s="61">
        <v>3</v>
      </c>
      <c r="R193" s="61">
        <v>47</v>
      </c>
      <c r="S193" s="161">
        <v>39</v>
      </c>
      <c r="T193" s="52">
        <f t="shared" si="2"/>
        <v>498.20032363636358</v>
      </c>
      <c r="U193" s="53">
        <f>G193/((S193/1)*1.1408)</f>
        <v>0.98895961448556124</v>
      </c>
      <c r="V193" s="64" t="s">
        <v>824</v>
      </c>
    </row>
    <row r="194" spans="1:22">
      <c r="A194" s="74" t="s">
        <v>17</v>
      </c>
      <c r="B194" s="47" t="s">
        <v>26</v>
      </c>
      <c r="C194" s="61" t="s">
        <v>24</v>
      </c>
      <c r="D194" s="62">
        <v>428200</v>
      </c>
      <c r="E194" s="4" t="s">
        <v>590</v>
      </c>
      <c r="F194" s="4" t="s">
        <v>630</v>
      </c>
      <c r="G194" s="63">
        <v>98</v>
      </c>
      <c r="H194" s="55">
        <v>14</v>
      </c>
      <c r="I194" s="55">
        <v>11</v>
      </c>
      <c r="J194" s="55">
        <v>5</v>
      </c>
      <c r="K194" s="55"/>
      <c r="L194" s="55"/>
      <c r="M194" s="58"/>
      <c r="N194" s="55"/>
      <c r="O194" s="55">
        <v>10</v>
      </c>
      <c r="P194" s="55">
        <v>4</v>
      </c>
      <c r="Q194" s="55">
        <v>1</v>
      </c>
      <c r="R194" s="55">
        <v>68</v>
      </c>
      <c r="S194" s="55">
        <v>79</v>
      </c>
      <c r="T194" s="52">
        <f t="shared" ref="T194:T257" si="3">(D194/1000)/U194</f>
        <v>433.44457612244901</v>
      </c>
      <c r="U194" s="53">
        <f>(G194/S194)/1.2557</f>
        <v>0.98790023820492467</v>
      </c>
      <c r="V194" s="1" t="s">
        <v>671</v>
      </c>
    </row>
    <row r="195" spans="1:22">
      <c r="A195" s="75" t="s">
        <v>138</v>
      </c>
      <c r="B195" s="47" t="s">
        <v>181</v>
      </c>
      <c r="C195" s="61" t="s">
        <v>66</v>
      </c>
      <c r="D195" s="62">
        <v>275500</v>
      </c>
      <c r="E195" s="48" t="s">
        <v>586</v>
      </c>
      <c r="F195" s="61" t="s">
        <v>605</v>
      </c>
      <c r="G195" s="77">
        <v>101</v>
      </c>
      <c r="H195" s="61">
        <v>15</v>
      </c>
      <c r="I195" s="61">
        <v>3</v>
      </c>
      <c r="J195" s="61">
        <v>8</v>
      </c>
      <c r="K195" s="61">
        <v>3</v>
      </c>
      <c r="L195" s="61"/>
      <c r="M195" s="61"/>
      <c r="N195" s="61"/>
      <c r="O195" s="61">
        <v>6</v>
      </c>
      <c r="P195" s="61"/>
      <c r="Q195" s="61">
        <v>2</v>
      </c>
      <c r="R195" s="61">
        <v>83</v>
      </c>
      <c r="S195" s="61">
        <v>87</v>
      </c>
      <c r="T195" s="52">
        <f t="shared" si="3"/>
        <v>279.0550410891089</v>
      </c>
      <c r="U195" s="53">
        <f>(G195/S195)/1.1759</f>
        <v>0.98726043050419687</v>
      </c>
      <c r="V195" s="47" t="s">
        <v>17</v>
      </c>
    </row>
    <row r="196" spans="1:22">
      <c r="A196" s="75" t="s">
        <v>138</v>
      </c>
      <c r="B196" s="47" t="s">
        <v>188</v>
      </c>
      <c r="C196" s="61" t="s">
        <v>90</v>
      </c>
      <c r="D196" s="62">
        <v>392700</v>
      </c>
      <c r="E196" s="4" t="s">
        <v>590</v>
      </c>
      <c r="F196" s="4" t="s">
        <v>631</v>
      </c>
      <c r="G196" s="63">
        <v>99</v>
      </c>
      <c r="H196" s="55">
        <v>12</v>
      </c>
      <c r="I196" s="55">
        <v>7</v>
      </c>
      <c r="J196" s="55">
        <v>7</v>
      </c>
      <c r="K196" s="55">
        <v>3</v>
      </c>
      <c r="L196" s="55"/>
      <c r="M196" s="58" t="s">
        <v>594</v>
      </c>
      <c r="N196" s="55">
        <v>3</v>
      </c>
      <c r="O196" s="55">
        <v>10</v>
      </c>
      <c r="P196" s="55">
        <v>1</v>
      </c>
      <c r="Q196" s="55">
        <v>2</v>
      </c>
      <c r="R196" s="55">
        <v>73</v>
      </c>
      <c r="S196" s="55">
        <v>82</v>
      </c>
      <c r="T196" s="52">
        <f t="shared" si="3"/>
        <v>398.02882</v>
      </c>
      <c r="U196" s="53">
        <f>(G196/S196)/1.2237</f>
        <v>0.98661197447963689</v>
      </c>
      <c r="V196" s="1" t="s">
        <v>138</v>
      </c>
    </row>
    <row r="197" spans="1:22">
      <c r="A197" s="74" t="s">
        <v>17</v>
      </c>
      <c r="B197" s="47" t="s">
        <v>102</v>
      </c>
      <c r="C197" s="61" t="s">
        <v>100</v>
      </c>
      <c r="D197" s="62">
        <v>293500</v>
      </c>
      <c r="E197" s="4" t="s">
        <v>590</v>
      </c>
      <c r="F197" s="4" t="s">
        <v>633</v>
      </c>
      <c r="G197" s="63">
        <v>70</v>
      </c>
      <c r="H197" s="55">
        <v>9</v>
      </c>
      <c r="I197" s="55">
        <v>6</v>
      </c>
      <c r="J197" s="55">
        <v>5</v>
      </c>
      <c r="K197" s="55">
        <v>5</v>
      </c>
      <c r="L197" s="55"/>
      <c r="M197" s="58" t="s">
        <v>616</v>
      </c>
      <c r="N197" s="55">
        <v>1</v>
      </c>
      <c r="O197" s="55">
        <v>8</v>
      </c>
      <c r="P197" s="55">
        <v>4</v>
      </c>
      <c r="Q197" s="55">
        <v>3</v>
      </c>
      <c r="R197" s="55">
        <v>73</v>
      </c>
      <c r="S197" s="55">
        <v>59</v>
      </c>
      <c r="T197" s="52">
        <f t="shared" si="3"/>
        <v>297.49746999999996</v>
      </c>
      <c r="U197" s="53">
        <f>(G197/S197)/1.2026</f>
        <v>0.9865630117795624</v>
      </c>
      <c r="V197" s="1" t="s">
        <v>651</v>
      </c>
    </row>
    <row r="198" spans="1:22">
      <c r="A198" s="59" t="s">
        <v>209</v>
      </c>
      <c r="B198" s="47" t="s">
        <v>449</v>
      </c>
      <c r="C198" s="61" t="s">
        <v>76</v>
      </c>
      <c r="D198" s="62">
        <v>513500</v>
      </c>
      <c r="E198" s="4" t="s">
        <v>590</v>
      </c>
      <c r="F198" s="4" t="s">
        <v>600</v>
      </c>
      <c r="G198" s="63">
        <v>92</v>
      </c>
      <c r="H198" s="55">
        <v>20</v>
      </c>
      <c r="I198" s="55">
        <v>5</v>
      </c>
      <c r="J198" s="55">
        <v>6</v>
      </c>
      <c r="K198" s="55"/>
      <c r="L198" s="55"/>
      <c r="M198" s="56" t="s">
        <v>645</v>
      </c>
      <c r="N198" s="55">
        <v>1.1000000000000001</v>
      </c>
      <c r="O198" s="55">
        <v>6</v>
      </c>
      <c r="P198" s="55">
        <v>4</v>
      </c>
      <c r="Q198" s="55">
        <v>3</v>
      </c>
      <c r="R198" s="55">
        <v>64</v>
      </c>
      <c r="S198" s="55">
        <v>74</v>
      </c>
      <c r="T198" s="52">
        <f t="shared" si="3"/>
        <v>521.74279130434786</v>
      </c>
      <c r="U198" s="53">
        <f>(G198/S198)/1.2632</f>
        <v>0.98420142751998341</v>
      </c>
      <c r="V198" s="1" t="s">
        <v>607</v>
      </c>
    </row>
    <row r="199" spans="1:22">
      <c r="A199" s="72" t="s">
        <v>209</v>
      </c>
      <c r="B199" s="47" t="s">
        <v>228</v>
      </c>
      <c r="C199" s="48" t="s">
        <v>49</v>
      </c>
      <c r="D199" s="49">
        <v>348100</v>
      </c>
      <c r="E199" s="48" t="s">
        <v>586</v>
      </c>
      <c r="F199" s="48" t="s">
        <v>633</v>
      </c>
      <c r="G199" s="50">
        <v>81</v>
      </c>
      <c r="H199" s="61">
        <v>6</v>
      </c>
      <c r="I199" s="61">
        <v>8</v>
      </c>
      <c r="J199" s="61">
        <v>1</v>
      </c>
      <c r="K199" s="61">
        <v>6</v>
      </c>
      <c r="L199" s="61"/>
      <c r="M199" s="78" t="s">
        <v>668</v>
      </c>
      <c r="N199" s="61">
        <v>1.1000000000000001</v>
      </c>
      <c r="O199" s="61">
        <v>9</v>
      </c>
      <c r="P199" s="61">
        <v>3</v>
      </c>
      <c r="Q199" s="61">
        <v>2</v>
      </c>
      <c r="R199" s="61">
        <v>57</v>
      </c>
      <c r="S199" s="61">
        <v>68</v>
      </c>
      <c r="T199" s="52">
        <f t="shared" si="3"/>
        <v>354.00996444444451</v>
      </c>
      <c r="U199" s="66">
        <f>(G199/S199)/1.2114</f>
        <v>0.98330565510007861</v>
      </c>
      <c r="V199" s="1" t="s">
        <v>607</v>
      </c>
    </row>
    <row r="200" spans="1:22">
      <c r="A200" s="79" t="s">
        <v>209</v>
      </c>
      <c r="B200" s="94" t="s">
        <v>364</v>
      </c>
      <c r="C200" s="55" t="s">
        <v>45</v>
      </c>
      <c r="D200" s="95">
        <v>117300</v>
      </c>
      <c r="E200" s="48" t="s">
        <v>586</v>
      </c>
      <c r="F200" s="48" t="s">
        <v>612</v>
      </c>
      <c r="G200" s="50">
        <v>48</v>
      </c>
      <c r="H200" s="55">
        <v>6</v>
      </c>
      <c r="I200" s="55">
        <v>7</v>
      </c>
      <c r="J200" s="55">
        <v>3</v>
      </c>
      <c r="K200" s="55">
        <v>4</v>
      </c>
      <c r="L200" s="55"/>
      <c r="M200" s="58"/>
      <c r="N200" s="55"/>
      <c r="O200" s="55">
        <v>8</v>
      </c>
      <c r="P200" s="55">
        <v>2</v>
      </c>
      <c r="Q200" s="55">
        <v>3</v>
      </c>
      <c r="R200" s="55">
        <v>53</v>
      </c>
      <c r="S200" s="160">
        <v>39</v>
      </c>
      <c r="T200" s="52">
        <f t="shared" si="3"/>
        <v>119.58075187499998</v>
      </c>
      <c r="U200" s="53">
        <f>(G200/S200)/1.2547</f>
        <v>0.98092709872418182</v>
      </c>
      <c r="V200" s="1" t="s">
        <v>613</v>
      </c>
    </row>
    <row r="201" spans="1:22">
      <c r="A201" s="59" t="s">
        <v>209</v>
      </c>
      <c r="B201" s="47" t="s">
        <v>451</v>
      </c>
      <c r="C201" s="61" t="s">
        <v>90</v>
      </c>
      <c r="D201" s="73">
        <v>563800</v>
      </c>
      <c r="E201" s="61" t="s">
        <v>586</v>
      </c>
      <c r="F201" s="48" t="s">
        <v>630</v>
      </c>
      <c r="G201" s="63">
        <v>78</v>
      </c>
      <c r="H201" s="61">
        <v>14</v>
      </c>
      <c r="I201" s="61">
        <v>7</v>
      </c>
      <c r="J201" s="61">
        <v>4</v>
      </c>
      <c r="K201" s="61">
        <v>3</v>
      </c>
      <c r="L201" s="61"/>
      <c r="M201" s="78" t="s">
        <v>715</v>
      </c>
      <c r="N201" s="61">
        <v>2</v>
      </c>
      <c r="O201" s="61">
        <v>10</v>
      </c>
      <c r="P201" s="61">
        <v>2</v>
      </c>
      <c r="Q201" s="61">
        <v>7</v>
      </c>
      <c r="R201" s="61">
        <v>66</v>
      </c>
      <c r="S201" s="61">
        <v>64</v>
      </c>
      <c r="T201" s="52">
        <f t="shared" si="3"/>
        <v>575.85086358974354</v>
      </c>
      <c r="U201" s="53">
        <f>(G201/S201)/1.2448</f>
        <v>0.97907294344473017</v>
      </c>
      <c r="V201" s="1" t="s">
        <v>716</v>
      </c>
    </row>
    <row r="202" spans="1:22">
      <c r="A202" s="74" t="s">
        <v>17</v>
      </c>
      <c r="B202" s="47" t="s">
        <v>127</v>
      </c>
      <c r="C202" s="61" t="s">
        <v>122</v>
      </c>
      <c r="D202" s="62">
        <v>236700</v>
      </c>
      <c r="E202" s="48" t="s">
        <v>586</v>
      </c>
      <c r="F202" s="61" t="s">
        <v>591</v>
      </c>
      <c r="G202" s="50">
        <v>86</v>
      </c>
      <c r="H202" s="61">
        <v>8</v>
      </c>
      <c r="I202" s="61">
        <v>5</v>
      </c>
      <c r="J202" s="61">
        <v>5</v>
      </c>
      <c r="K202" s="61"/>
      <c r="L202" s="61"/>
      <c r="M202" s="61"/>
      <c r="N202" s="61">
        <v>3.1</v>
      </c>
      <c r="O202" s="61">
        <v>6</v>
      </c>
      <c r="P202" s="61"/>
      <c r="Q202" s="61">
        <v>1</v>
      </c>
      <c r="R202" s="61">
        <v>84</v>
      </c>
      <c r="S202" s="61">
        <v>77</v>
      </c>
      <c r="T202" s="52">
        <f t="shared" si="3"/>
        <v>241.76868279069768</v>
      </c>
      <c r="U202" s="53">
        <f>G202/((S202/1)*1.1408)</f>
        <v>0.97903499025518659</v>
      </c>
      <c r="V202" s="64" t="s">
        <v>622</v>
      </c>
    </row>
    <row r="203" spans="1:22">
      <c r="A203" s="46" t="s">
        <v>265</v>
      </c>
      <c r="B203" s="47" t="s">
        <v>285</v>
      </c>
      <c r="C203" s="48" t="s">
        <v>82</v>
      </c>
      <c r="D203" s="49">
        <v>383900</v>
      </c>
      <c r="E203" s="48" t="s">
        <v>586</v>
      </c>
      <c r="F203" s="61" t="s">
        <v>615</v>
      </c>
      <c r="G203" s="63">
        <v>81</v>
      </c>
      <c r="H203" s="61">
        <v>10</v>
      </c>
      <c r="I203" s="61">
        <v>5</v>
      </c>
      <c r="J203" s="61">
        <v>2</v>
      </c>
      <c r="K203" s="61">
        <v>1</v>
      </c>
      <c r="L203" s="61"/>
      <c r="M203" s="61" t="s">
        <v>616</v>
      </c>
      <c r="N203" s="61">
        <v>2</v>
      </c>
      <c r="O203" s="61">
        <v>5</v>
      </c>
      <c r="P203" s="61">
        <v>2</v>
      </c>
      <c r="Q203" s="61">
        <v>3</v>
      </c>
      <c r="R203" s="61">
        <v>80</v>
      </c>
      <c r="S203" s="61">
        <v>73</v>
      </c>
      <c r="T203" s="52">
        <f t="shared" si="3"/>
        <v>392.24200481481478</v>
      </c>
      <c r="U203" s="53">
        <f>(G203/S203)/1.1337</f>
        <v>0.97873250515647037</v>
      </c>
      <c r="V203" s="47" t="s">
        <v>607</v>
      </c>
    </row>
    <row r="204" spans="1:22">
      <c r="A204" s="46" t="s">
        <v>138</v>
      </c>
      <c r="B204" s="47" t="s">
        <v>185</v>
      </c>
      <c r="C204" s="48" t="s">
        <v>82</v>
      </c>
      <c r="D204" s="49">
        <v>478000</v>
      </c>
      <c r="E204" s="48" t="s">
        <v>586</v>
      </c>
      <c r="F204" s="61" t="s">
        <v>615</v>
      </c>
      <c r="G204" s="63">
        <v>81</v>
      </c>
      <c r="H204" s="61">
        <v>11</v>
      </c>
      <c r="I204" s="61">
        <v>16</v>
      </c>
      <c r="J204" s="61">
        <v>4</v>
      </c>
      <c r="K204" s="61">
        <v>2</v>
      </c>
      <c r="L204" s="61"/>
      <c r="M204" s="61" t="s">
        <v>616</v>
      </c>
      <c r="N204" s="61">
        <v>1.1000000000000001</v>
      </c>
      <c r="O204" s="61">
        <v>10</v>
      </c>
      <c r="P204" s="61">
        <v>1</v>
      </c>
      <c r="Q204" s="61">
        <v>3</v>
      </c>
      <c r="R204" s="61">
        <v>59</v>
      </c>
      <c r="S204" s="61">
        <v>73</v>
      </c>
      <c r="T204" s="52">
        <f t="shared" si="3"/>
        <v>488.38676296296296</v>
      </c>
      <c r="U204" s="53">
        <f>(G204/S204)/1.1337</f>
        <v>0.97873250515647037</v>
      </c>
      <c r="V204" s="47" t="s">
        <v>627</v>
      </c>
    </row>
    <row r="205" spans="1:22">
      <c r="A205" s="61" t="s">
        <v>130</v>
      </c>
      <c r="B205" s="47" t="s">
        <v>132</v>
      </c>
      <c r="C205" s="61" t="s">
        <v>66</v>
      </c>
      <c r="D205" s="62">
        <v>370600</v>
      </c>
      <c r="E205" s="4" t="s">
        <v>590</v>
      </c>
      <c r="F205" s="4" t="s">
        <v>626</v>
      </c>
      <c r="G205" s="63">
        <v>85</v>
      </c>
      <c r="H205" s="55">
        <v>16</v>
      </c>
      <c r="I205" s="55">
        <v>6</v>
      </c>
      <c r="J205" s="55">
        <v>5</v>
      </c>
      <c r="K205" s="55">
        <v>1</v>
      </c>
      <c r="L205" s="55"/>
      <c r="M205" s="58" t="s">
        <v>616</v>
      </c>
      <c r="N205" s="55"/>
      <c r="O205" s="55">
        <v>3</v>
      </c>
      <c r="P205" s="55"/>
      <c r="Q205" s="55">
        <v>2</v>
      </c>
      <c r="R205" s="55">
        <v>81</v>
      </c>
      <c r="S205" s="55">
        <v>71</v>
      </c>
      <c r="T205" s="52">
        <f t="shared" si="3"/>
        <v>378.80857200000003</v>
      </c>
      <c r="U205" s="53">
        <f>(G205/S205)/1.2237</f>
        <v>0.97833055372358357</v>
      </c>
      <c r="V205" s="1" t="s">
        <v>671</v>
      </c>
    </row>
    <row r="206" spans="1:22">
      <c r="A206" s="46" t="s">
        <v>265</v>
      </c>
      <c r="B206" s="1" t="s">
        <v>283</v>
      </c>
      <c r="C206" s="55" t="s">
        <v>70</v>
      </c>
      <c r="D206" s="67">
        <v>283400</v>
      </c>
      <c r="E206" s="4" t="s">
        <v>590</v>
      </c>
      <c r="F206" s="4" t="s">
        <v>605</v>
      </c>
      <c r="G206" s="63">
        <v>97</v>
      </c>
      <c r="H206" s="55">
        <v>9</v>
      </c>
      <c r="I206" s="55">
        <v>9</v>
      </c>
      <c r="J206" s="55">
        <v>4</v>
      </c>
      <c r="K206" s="68">
        <v>16</v>
      </c>
      <c r="L206" s="55"/>
      <c r="M206" s="56" t="s">
        <v>606</v>
      </c>
      <c r="N206" s="55"/>
      <c r="O206" s="55">
        <v>9</v>
      </c>
      <c r="P206" s="55">
        <v>4</v>
      </c>
      <c r="Q206" s="55">
        <v>6</v>
      </c>
      <c r="R206" s="55">
        <v>77</v>
      </c>
      <c r="S206" s="55">
        <v>79</v>
      </c>
      <c r="T206" s="52">
        <f t="shared" si="3"/>
        <v>289.82850536082469</v>
      </c>
      <c r="U206" s="53">
        <f>(G206/S206)/1.2557</f>
        <v>0.97781962352936436</v>
      </c>
      <c r="V206" s="1" t="s">
        <v>607</v>
      </c>
    </row>
    <row r="207" spans="1:22">
      <c r="A207" s="72" t="s">
        <v>209</v>
      </c>
      <c r="B207" s="47" t="s">
        <v>434</v>
      </c>
      <c r="C207" s="48" t="s">
        <v>29</v>
      </c>
      <c r="D207" s="91">
        <v>648200</v>
      </c>
      <c r="E207" s="4" t="s">
        <v>590</v>
      </c>
      <c r="F207" s="4" t="s">
        <v>612</v>
      </c>
      <c r="G207" s="63">
        <v>106</v>
      </c>
      <c r="H207" s="55">
        <v>9</v>
      </c>
      <c r="I207" s="55">
        <v>15</v>
      </c>
      <c r="J207" s="55">
        <v>4</v>
      </c>
      <c r="K207" s="55">
        <v>4</v>
      </c>
      <c r="L207" s="55"/>
      <c r="M207" s="56" t="s">
        <v>743</v>
      </c>
      <c r="N207" s="55">
        <v>2</v>
      </c>
      <c r="O207" s="55">
        <v>13</v>
      </c>
      <c r="P207" s="55">
        <v>7</v>
      </c>
      <c r="Q207" s="55">
        <v>6</v>
      </c>
      <c r="R207" s="55">
        <v>75</v>
      </c>
      <c r="S207" s="55">
        <v>91</v>
      </c>
      <c r="T207" s="52">
        <f t="shared" si="3"/>
        <v>665.20852339622638</v>
      </c>
      <c r="U207" s="53">
        <f>(G207/S207)/1.1954</f>
        <v>0.97443129064343725</v>
      </c>
      <c r="V207" s="1" t="s">
        <v>710</v>
      </c>
    </row>
    <row r="208" spans="1:22">
      <c r="A208" s="59" t="s">
        <v>209</v>
      </c>
      <c r="B208" s="47" t="s">
        <v>214</v>
      </c>
      <c r="C208" s="61" t="s">
        <v>24</v>
      </c>
      <c r="D208" s="62">
        <v>416800</v>
      </c>
      <c r="E208" s="48" t="s">
        <v>586</v>
      </c>
      <c r="F208" s="48" t="s">
        <v>631</v>
      </c>
      <c r="G208" s="63">
        <v>103</v>
      </c>
      <c r="H208" s="61">
        <v>17</v>
      </c>
      <c r="I208" s="61">
        <v>10</v>
      </c>
      <c r="J208" s="61">
        <v>5</v>
      </c>
      <c r="K208" s="61">
        <v>1</v>
      </c>
      <c r="L208" s="61"/>
      <c r="M208" s="78" t="s">
        <v>620</v>
      </c>
      <c r="N208" s="61">
        <v>1</v>
      </c>
      <c r="O208" s="61">
        <v>12</v>
      </c>
      <c r="P208" s="61">
        <v>4</v>
      </c>
      <c r="Q208" s="61">
        <v>4</v>
      </c>
      <c r="R208" s="61">
        <v>66</v>
      </c>
      <c r="S208" s="61">
        <v>90</v>
      </c>
      <c r="T208" s="52">
        <f t="shared" si="3"/>
        <v>428.2559300970874</v>
      </c>
      <c r="U208" s="53">
        <f>(G208/S208)/1.1759</f>
        <v>0.97324980393268512</v>
      </c>
      <c r="V208" s="47" t="s">
        <v>209</v>
      </c>
    </row>
    <row r="209" spans="1:22">
      <c r="A209" s="57" t="s">
        <v>17</v>
      </c>
      <c r="B209" s="47" t="s">
        <v>117</v>
      </c>
      <c r="C209" s="48" t="s">
        <v>116</v>
      </c>
      <c r="D209" s="49">
        <v>310900</v>
      </c>
      <c r="E209" s="48" t="s">
        <v>586</v>
      </c>
      <c r="F209" s="48" t="s">
        <v>602</v>
      </c>
      <c r="G209" s="65">
        <v>106</v>
      </c>
      <c r="H209" s="61">
        <v>9</v>
      </c>
      <c r="I209" s="61">
        <v>8</v>
      </c>
      <c r="J209" s="61">
        <v>8</v>
      </c>
      <c r="K209" s="61">
        <v>2</v>
      </c>
      <c r="L209" s="61"/>
      <c r="M209" s="61"/>
      <c r="N209" s="61"/>
      <c r="O209" s="61">
        <v>9</v>
      </c>
      <c r="P209" s="61"/>
      <c r="Q209" s="61"/>
      <c r="R209" s="61">
        <v>76</v>
      </c>
      <c r="S209" s="61">
        <v>90</v>
      </c>
      <c r="T209" s="52">
        <f t="shared" si="3"/>
        <v>319.77531509433959</v>
      </c>
      <c r="U209" s="66">
        <f>(G209/S209)/1.2114</f>
        <v>0.9722451525324235</v>
      </c>
      <c r="V209" s="1" t="s">
        <v>603</v>
      </c>
    </row>
    <row r="210" spans="1:22">
      <c r="A210" s="57" t="s">
        <v>17</v>
      </c>
      <c r="B210" s="47" t="s">
        <v>85</v>
      </c>
      <c r="C210" s="48" t="s">
        <v>82</v>
      </c>
      <c r="D210" s="49">
        <v>367200</v>
      </c>
      <c r="E210" s="48" t="s">
        <v>586</v>
      </c>
      <c r="F210" s="61" t="s">
        <v>615</v>
      </c>
      <c r="G210" s="63">
        <v>77</v>
      </c>
      <c r="H210" s="61">
        <v>12</v>
      </c>
      <c r="I210" s="61">
        <v>3</v>
      </c>
      <c r="J210" s="61">
        <v>5</v>
      </c>
      <c r="K210" s="61">
        <v>1</v>
      </c>
      <c r="L210" s="61"/>
      <c r="M210" s="61"/>
      <c r="N210" s="61"/>
      <c r="O210" s="61">
        <v>2</v>
      </c>
      <c r="P210" s="61">
        <v>1</v>
      </c>
      <c r="Q210" s="61"/>
      <c r="R210" s="61">
        <v>86</v>
      </c>
      <c r="S210" s="61">
        <v>70</v>
      </c>
      <c r="T210" s="52">
        <f t="shared" si="3"/>
        <v>378.44967272727263</v>
      </c>
      <c r="U210" s="53">
        <f>(G210/S210)/1.1337</f>
        <v>0.97027432301314298</v>
      </c>
      <c r="V210" s="47" t="s">
        <v>652</v>
      </c>
    </row>
    <row r="211" spans="1:22">
      <c r="A211" s="75" t="s">
        <v>138</v>
      </c>
      <c r="B211" s="47" t="s">
        <v>205</v>
      </c>
      <c r="C211" s="61" t="s">
        <v>122</v>
      </c>
      <c r="D211" s="62">
        <v>471700</v>
      </c>
      <c r="E211" s="4" t="s">
        <v>590</v>
      </c>
      <c r="F211" s="4" t="s">
        <v>639</v>
      </c>
      <c r="G211" s="63">
        <v>96</v>
      </c>
      <c r="H211" s="55">
        <v>15</v>
      </c>
      <c r="I211" s="55">
        <v>3</v>
      </c>
      <c r="J211" s="55">
        <v>8</v>
      </c>
      <c r="K211" s="55">
        <v>5</v>
      </c>
      <c r="L211" s="55"/>
      <c r="M211" s="58" t="s">
        <v>746</v>
      </c>
      <c r="N211" s="55">
        <v>1.4</v>
      </c>
      <c r="O211" s="55">
        <v>10</v>
      </c>
      <c r="P211" s="55"/>
      <c r="Q211" s="55">
        <v>3</v>
      </c>
      <c r="R211" s="55">
        <v>50</v>
      </c>
      <c r="S211" s="55">
        <v>84</v>
      </c>
      <c r="T211" s="52">
        <f t="shared" si="3"/>
        <v>488.10336750000005</v>
      </c>
      <c r="U211" s="53">
        <f>(G211/S211)/1.1826</f>
        <v>0.96639366045758723</v>
      </c>
      <c r="V211" s="1" t="s">
        <v>138</v>
      </c>
    </row>
    <row r="212" spans="1:22">
      <c r="A212" s="59" t="s">
        <v>209</v>
      </c>
      <c r="B212" s="86" t="s">
        <v>356</v>
      </c>
      <c r="C212" s="61" t="s">
        <v>18</v>
      </c>
      <c r="D212" s="90">
        <v>171300</v>
      </c>
      <c r="E212" s="55" t="s">
        <v>590</v>
      </c>
      <c r="F212" s="4" t="s">
        <v>624</v>
      </c>
      <c r="G212" s="65">
        <v>78</v>
      </c>
      <c r="H212" s="55">
        <v>8</v>
      </c>
      <c r="I212" s="55">
        <v>1</v>
      </c>
      <c r="J212" s="55">
        <v>1</v>
      </c>
      <c r="K212" s="55">
        <v>5</v>
      </c>
      <c r="L212" s="55"/>
      <c r="M212" s="56" t="s">
        <v>643</v>
      </c>
      <c r="N212" s="55">
        <v>2</v>
      </c>
      <c r="O212" s="55">
        <v>5</v>
      </c>
      <c r="P212" s="55"/>
      <c r="Q212" s="55">
        <v>1</v>
      </c>
      <c r="R212" s="55">
        <v>77</v>
      </c>
      <c r="S212" s="55">
        <v>70</v>
      </c>
      <c r="T212" s="52">
        <f t="shared" si="3"/>
        <v>177.28232307692306</v>
      </c>
      <c r="U212" s="53">
        <f>(G212/S212)/1.1532</f>
        <v>0.9662553887319757</v>
      </c>
      <c r="V212" s="1" t="s">
        <v>683</v>
      </c>
    </row>
    <row r="213" spans="1:22">
      <c r="A213" s="72" t="s">
        <v>209</v>
      </c>
      <c r="B213" s="47" t="s">
        <v>226</v>
      </c>
      <c r="C213" s="48" t="s">
        <v>49</v>
      </c>
      <c r="D213" s="49">
        <v>442200</v>
      </c>
      <c r="E213" s="55" t="s">
        <v>590</v>
      </c>
      <c r="F213" s="4" t="s">
        <v>608</v>
      </c>
      <c r="G213" s="63">
        <v>95</v>
      </c>
      <c r="H213" s="55">
        <v>16</v>
      </c>
      <c r="I213" s="55">
        <v>10</v>
      </c>
      <c r="J213" s="55">
        <v>5</v>
      </c>
      <c r="K213" s="55">
        <v>5</v>
      </c>
      <c r="L213" s="55"/>
      <c r="M213" s="58" t="s">
        <v>594</v>
      </c>
      <c r="N213" s="55">
        <v>1.1000000000000001</v>
      </c>
      <c r="O213" s="83">
        <v>16</v>
      </c>
      <c r="P213" s="55">
        <v>5</v>
      </c>
      <c r="Q213" s="55">
        <v>2</v>
      </c>
      <c r="R213" s="55">
        <v>46</v>
      </c>
      <c r="S213" s="55">
        <v>76</v>
      </c>
      <c r="T213" s="52">
        <f t="shared" si="3"/>
        <v>457.73006399999997</v>
      </c>
      <c r="U213" s="53">
        <f>(G213/S213)/1.2939</f>
        <v>0.96607156658165239</v>
      </c>
      <c r="V213" s="1" t="s">
        <v>209</v>
      </c>
    </row>
    <row r="214" spans="1:22">
      <c r="A214" s="55" t="s">
        <v>130</v>
      </c>
      <c r="B214" s="1" t="s">
        <v>131</v>
      </c>
      <c r="C214" s="55" t="s">
        <v>34</v>
      </c>
      <c r="D214" s="71">
        <v>239400</v>
      </c>
      <c r="E214" s="4" t="s">
        <v>590</v>
      </c>
      <c r="F214" s="4" t="s">
        <v>587</v>
      </c>
      <c r="G214" s="63">
        <v>97</v>
      </c>
      <c r="H214" s="55">
        <v>11</v>
      </c>
      <c r="I214" s="55">
        <v>6</v>
      </c>
      <c r="J214" s="55">
        <v>5</v>
      </c>
      <c r="K214" s="55">
        <v>2</v>
      </c>
      <c r="L214" s="55"/>
      <c r="M214" s="56" t="s">
        <v>687</v>
      </c>
      <c r="N214" s="55"/>
      <c r="O214" s="55">
        <v>5</v>
      </c>
      <c r="P214" s="55"/>
      <c r="Q214" s="55">
        <v>3</v>
      </c>
      <c r="R214" s="55">
        <v>88</v>
      </c>
      <c r="S214" s="55">
        <v>84</v>
      </c>
      <c r="T214" s="52">
        <f t="shared" si="3"/>
        <v>247.82490556701035</v>
      </c>
      <c r="U214" s="53">
        <f>(G214/S214)/1.1954</f>
        <v>0.9660046049539105</v>
      </c>
      <c r="V214" s="1" t="s">
        <v>703</v>
      </c>
    </row>
    <row r="215" spans="1:22">
      <c r="A215" s="46" t="s">
        <v>138</v>
      </c>
      <c r="B215" s="1" t="s">
        <v>191</v>
      </c>
      <c r="C215" s="61" t="s">
        <v>100</v>
      </c>
      <c r="D215" s="62">
        <v>292600</v>
      </c>
      <c r="E215" s="4" t="s">
        <v>590</v>
      </c>
      <c r="F215" s="4" t="s">
        <v>633</v>
      </c>
      <c r="G215" s="63">
        <v>72</v>
      </c>
      <c r="H215" s="55">
        <v>7</v>
      </c>
      <c r="I215" s="55">
        <v>4</v>
      </c>
      <c r="J215" s="55">
        <v>3</v>
      </c>
      <c r="K215" s="55">
        <v>2</v>
      </c>
      <c r="L215" s="55"/>
      <c r="M215" s="58" t="s">
        <v>616</v>
      </c>
      <c r="N215" s="55">
        <v>1</v>
      </c>
      <c r="O215" s="55">
        <v>6</v>
      </c>
      <c r="P215" s="55">
        <v>1</v>
      </c>
      <c r="Q215" s="55">
        <v>2</v>
      </c>
      <c r="R215" s="55">
        <v>81</v>
      </c>
      <c r="S215" s="55">
        <v>62</v>
      </c>
      <c r="T215" s="52">
        <f t="shared" si="3"/>
        <v>303.00843222222221</v>
      </c>
      <c r="U215" s="53">
        <f>(G215/S215)/1.2026</f>
        <v>0.96564969447916627</v>
      </c>
      <c r="V215" s="1" t="s">
        <v>622</v>
      </c>
    </row>
    <row r="216" spans="1:22">
      <c r="A216" s="74" t="s">
        <v>17</v>
      </c>
      <c r="B216" s="47" t="s">
        <v>28</v>
      </c>
      <c r="C216" s="61" t="s">
        <v>24</v>
      </c>
      <c r="D216" s="62">
        <v>371300</v>
      </c>
      <c r="E216" s="4" t="s">
        <v>590</v>
      </c>
      <c r="F216" s="4" t="s">
        <v>630</v>
      </c>
      <c r="G216" s="63">
        <v>40</v>
      </c>
      <c r="H216" s="55">
        <v>6</v>
      </c>
      <c r="I216" s="55">
        <v>3</v>
      </c>
      <c r="J216" s="55">
        <v>2</v>
      </c>
      <c r="K216" s="55">
        <v>1</v>
      </c>
      <c r="L216" s="55"/>
      <c r="M216" s="58"/>
      <c r="N216" s="55"/>
      <c r="O216" s="55">
        <v>2</v>
      </c>
      <c r="P216" s="55"/>
      <c r="Q216" s="55"/>
      <c r="R216" s="55">
        <v>88</v>
      </c>
      <c r="S216" s="160">
        <v>33</v>
      </c>
      <c r="T216" s="52">
        <f t="shared" si="3"/>
        <v>384.64916325000002</v>
      </c>
      <c r="U216" s="53">
        <f>(G216/S216)/1.2557</f>
        <v>0.96529522347791041</v>
      </c>
      <c r="V216" s="1" t="s">
        <v>17</v>
      </c>
    </row>
    <row r="217" spans="1:22">
      <c r="A217" s="74" t="s">
        <v>17</v>
      </c>
      <c r="B217" s="47" t="s">
        <v>20</v>
      </c>
      <c r="C217" s="61" t="s">
        <v>18</v>
      </c>
      <c r="D217" s="62">
        <v>364900</v>
      </c>
      <c r="E217" s="48" t="s">
        <v>586</v>
      </c>
      <c r="F217" s="48" t="s">
        <v>600</v>
      </c>
      <c r="G217" s="63">
        <v>94</v>
      </c>
      <c r="H217" s="61">
        <v>18</v>
      </c>
      <c r="I217" s="61">
        <v>4</v>
      </c>
      <c r="J217" s="61">
        <v>8</v>
      </c>
      <c r="K217" s="61">
        <v>2</v>
      </c>
      <c r="L217" s="61"/>
      <c r="M217" s="61" t="s">
        <v>616</v>
      </c>
      <c r="N217" s="61"/>
      <c r="O217" s="61">
        <v>5</v>
      </c>
      <c r="P217" s="61">
        <v>1</v>
      </c>
      <c r="Q217" s="61">
        <v>1</v>
      </c>
      <c r="R217" s="61">
        <v>90</v>
      </c>
      <c r="S217" s="61">
        <v>86</v>
      </c>
      <c r="T217" s="52">
        <f t="shared" si="3"/>
        <v>378.47971468085103</v>
      </c>
      <c r="U217" s="53">
        <f>(G217/S217)/1.1337</f>
        <v>0.96412036324773176</v>
      </c>
      <c r="V217" s="47" t="s">
        <v>17</v>
      </c>
    </row>
    <row r="218" spans="1:22">
      <c r="A218" s="69" t="s">
        <v>265</v>
      </c>
      <c r="B218" s="1" t="s">
        <v>463</v>
      </c>
      <c r="C218" s="55" t="s">
        <v>45</v>
      </c>
      <c r="D218" s="73">
        <v>520900</v>
      </c>
      <c r="E218" s="4" t="s">
        <v>590</v>
      </c>
      <c r="F218" s="4" t="s">
        <v>610</v>
      </c>
      <c r="G218" s="63">
        <v>90</v>
      </c>
      <c r="H218" s="55">
        <v>13</v>
      </c>
      <c r="I218" s="55">
        <v>12</v>
      </c>
      <c r="J218" s="55">
        <v>4</v>
      </c>
      <c r="K218" s="55">
        <v>5</v>
      </c>
      <c r="L218" s="55"/>
      <c r="M218" s="56" t="s">
        <v>665</v>
      </c>
      <c r="N218" s="55"/>
      <c r="O218" s="55">
        <v>13</v>
      </c>
      <c r="P218" s="55">
        <v>4</v>
      </c>
      <c r="Q218" s="55">
        <v>4</v>
      </c>
      <c r="R218" s="55">
        <v>60</v>
      </c>
      <c r="S218" s="55">
        <v>79</v>
      </c>
      <c r="T218" s="52">
        <f t="shared" si="3"/>
        <v>540.7254539999999</v>
      </c>
      <c r="U218" s="53">
        <f>(G218/S218)/1.1826</f>
        <v>0.96333545267132925</v>
      </c>
      <c r="V218" s="1" t="s">
        <v>209</v>
      </c>
    </row>
    <row r="219" spans="1:22">
      <c r="A219" s="69" t="s">
        <v>138</v>
      </c>
      <c r="B219" s="1" t="s">
        <v>155</v>
      </c>
      <c r="C219" s="55" t="s">
        <v>34</v>
      </c>
      <c r="D219" s="71">
        <v>280300</v>
      </c>
      <c r="E219" s="4" t="s">
        <v>590</v>
      </c>
      <c r="F219" s="4" t="s">
        <v>587</v>
      </c>
      <c r="G219" s="63">
        <v>63</v>
      </c>
      <c r="H219" s="55">
        <v>5</v>
      </c>
      <c r="I219" s="55">
        <v>5</v>
      </c>
      <c r="J219" s="55">
        <v>4</v>
      </c>
      <c r="K219" s="55">
        <v>2</v>
      </c>
      <c r="L219" s="55"/>
      <c r="M219" s="58"/>
      <c r="N219" s="55">
        <v>2</v>
      </c>
      <c r="O219" s="55">
        <v>3</v>
      </c>
      <c r="P219" s="55"/>
      <c r="Q219" s="55"/>
      <c r="R219" s="55">
        <v>80</v>
      </c>
      <c r="S219" s="55">
        <v>55</v>
      </c>
      <c r="T219" s="52">
        <f t="shared" si="3"/>
        <v>292.52196984126988</v>
      </c>
      <c r="U219" s="53">
        <f>(G219/S219)/1.1954</f>
        <v>0.95821862594491003</v>
      </c>
      <c r="V219" s="1" t="s">
        <v>773</v>
      </c>
    </row>
    <row r="220" spans="1:22">
      <c r="A220" s="72" t="s">
        <v>209</v>
      </c>
      <c r="B220" s="86" t="s">
        <v>360</v>
      </c>
      <c r="C220" s="48" t="s">
        <v>29</v>
      </c>
      <c r="D220" s="87">
        <v>207300</v>
      </c>
      <c r="E220" s="4" t="s">
        <v>590</v>
      </c>
      <c r="F220" s="4" t="s">
        <v>612</v>
      </c>
      <c r="G220" s="63">
        <v>96</v>
      </c>
      <c r="H220" s="55">
        <v>12</v>
      </c>
      <c r="I220" s="55">
        <v>11</v>
      </c>
      <c r="J220" s="55">
        <v>5</v>
      </c>
      <c r="K220" s="55">
        <v>2</v>
      </c>
      <c r="L220" s="55"/>
      <c r="M220" s="56" t="s">
        <v>687</v>
      </c>
      <c r="N220" s="55"/>
      <c r="O220" s="55">
        <v>13</v>
      </c>
      <c r="P220" s="55">
        <v>3</v>
      </c>
      <c r="Q220" s="55">
        <v>1</v>
      </c>
      <c r="R220" s="55">
        <v>73</v>
      </c>
      <c r="S220" s="55">
        <v>84</v>
      </c>
      <c r="T220" s="52">
        <f t="shared" si="3"/>
        <v>216.83061750000002</v>
      </c>
      <c r="U220" s="53">
        <f>(G220/S220)/1.1954</f>
        <v>0.95604579459356098</v>
      </c>
      <c r="V220" s="1" t="s">
        <v>750</v>
      </c>
    </row>
    <row r="221" spans="1:22">
      <c r="A221" s="59" t="s">
        <v>209</v>
      </c>
      <c r="B221" s="94" t="s">
        <v>366</v>
      </c>
      <c r="C221" s="55" t="s">
        <v>52</v>
      </c>
      <c r="D221" s="90">
        <v>112900</v>
      </c>
      <c r="E221" s="48" t="s">
        <v>590</v>
      </c>
      <c r="F221" s="48" t="s">
        <v>640</v>
      </c>
      <c r="G221" s="65">
        <v>80</v>
      </c>
      <c r="H221" s="55">
        <v>5</v>
      </c>
      <c r="I221" s="55">
        <v>12</v>
      </c>
      <c r="J221" s="55"/>
      <c r="K221" s="55">
        <v>2</v>
      </c>
      <c r="L221" s="55"/>
      <c r="M221" s="56" t="s">
        <v>606</v>
      </c>
      <c r="N221" s="55">
        <v>1.1000000000000001</v>
      </c>
      <c r="O221" s="101">
        <v>12</v>
      </c>
      <c r="P221" s="55">
        <v>2</v>
      </c>
      <c r="Q221" s="55">
        <v>4</v>
      </c>
      <c r="R221" s="55">
        <v>64</v>
      </c>
      <c r="S221" s="55">
        <v>68</v>
      </c>
      <c r="T221" s="52">
        <f t="shared" si="3"/>
        <v>118.190494</v>
      </c>
      <c r="U221" s="53">
        <f>(G221/S221)/1.2316</f>
        <v>0.95523756758305789</v>
      </c>
      <c r="V221" s="1" t="s">
        <v>138</v>
      </c>
    </row>
    <row r="222" spans="1:22">
      <c r="A222" s="57" t="s">
        <v>17</v>
      </c>
      <c r="B222" s="47" t="s">
        <v>30</v>
      </c>
      <c r="C222" s="48" t="s">
        <v>29</v>
      </c>
      <c r="D222" s="49">
        <v>462000</v>
      </c>
      <c r="E222" s="48" t="s">
        <v>586</v>
      </c>
      <c r="F222" s="48" t="s">
        <v>640</v>
      </c>
      <c r="G222" s="63">
        <v>88</v>
      </c>
      <c r="H222" s="61">
        <v>15</v>
      </c>
      <c r="I222" s="61">
        <v>11</v>
      </c>
      <c r="J222" s="61">
        <v>3</v>
      </c>
      <c r="K222" s="61">
        <v>1</v>
      </c>
      <c r="L222" s="61"/>
      <c r="M222" s="81" t="s">
        <v>645</v>
      </c>
      <c r="N222" s="61">
        <v>0.1</v>
      </c>
      <c r="O222" s="61">
        <v>11</v>
      </c>
      <c r="P222" s="61">
        <v>1</v>
      </c>
      <c r="Q222" s="61">
        <v>3</v>
      </c>
      <c r="R222" s="61">
        <v>73</v>
      </c>
      <c r="S222" s="61">
        <v>74</v>
      </c>
      <c r="T222" s="52">
        <f t="shared" si="3"/>
        <v>483.91560000000004</v>
      </c>
      <c r="U222" s="53">
        <f>(G222/S222)/1.2456</f>
        <v>0.95471193737089688</v>
      </c>
      <c r="V222" s="54" t="s">
        <v>693</v>
      </c>
    </row>
    <row r="223" spans="1:22">
      <c r="A223" s="69" t="s">
        <v>138</v>
      </c>
      <c r="B223" s="1" t="s">
        <v>153</v>
      </c>
      <c r="C223" s="55" t="s">
        <v>34</v>
      </c>
      <c r="D223" s="71">
        <v>322300</v>
      </c>
      <c r="E223" s="4" t="s">
        <v>590</v>
      </c>
      <c r="F223" s="4" t="s">
        <v>587</v>
      </c>
      <c r="G223" s="63">
        <v>81</v>
      </c>
      <c r="H223" s="55">
        <v>9</v>
      </c>
      <c r="I223" s="55">
        <v>8</v>
      </c>
      <c r="J223" s="55">
        <v>4</v>
      </c>
      <c r="K223" s="55">
        <v>3</v>
      </c>
      <c r="L223" s="55"/>
      <c r="M223" s="58" t="s">
        <v>616</v>
      </c>
      <c r="N223" s="55"/>
      <c r="O223" s="55">
        <v>4</v>
      </c>
      <c r="P223" s="55"/>
      <c r="Q223" s="55">
        <v>2</v>
      </c>
      <c r="R223" s="55">
        <v>82</v>
      </c>
      <c r="S223" s="55">
        <v>71</v>
      </c>
      <c r="T223" s="52">
        <f t="shared" si="3"/>
        <v>337.71230641975313</v>
      </c>
      <c r="U223" s="53">
        <f>(G223/S223)/1.1954</f>
        <v>0.95436261537772726</v>
      </c>
      <c r="V223" s="1" t="s">
        <v>138</v>
      </c>
    </row>
    <row r="224" spans="1:22">
      <c r="A224" s="46" t="s">
        <v>265</v>
      </c>
      <c r="B224" s="1" t="s">
        <v>273</v>
      </c>
      <c r="C224" s="55" t="s">
        <v>37</v>
      </c>
      <c r="D224" s="49">
        <v>436100</v>
      </c>
      <c r="E224" s="48" t="s">
        <v>590</v>
      </c>
      <c r="F224" s="4" t="s">
        <v>591</v>
      </c>
      <c r="G224" s="50">
        <v>54</v>
      </c>
      <c r="H224" s="55">
        <v>3</v>
      </c>
      <c r="I224" s="55">
        <v>11</v>
      </c>
      <c r="J224" s="55">
        <v>1</v>
      </c>
      <c r="K224" s="55">
        <v>4</v>
      </c>
      <c r="L224" s="55"/>
      <c r="M224" s="58" t="s">
        <v>616</v>
      </c>
      <c r="N224" s="55"/>
      <c r="O224" s="55">
        <v>7</v>
      </c>
      <c r="P224" s="55">
        <v>2</v>
      </c>
      <c r="Q224" s="55">
        <v>1</v>
      </c>
      <c r="R224" s="55">
        <v>92</v>
      </c>
      <c r="S224" s="55">
        <v>46</v>
      </c>
      <c r="T224" s="52">
        <f t="shared" si="3"/>
        <v>457.53027703703702</v>
      </c>
      <c r="U224" s="53">
        <f>(G224/S224)/1.2316</f>
        <v>0.95316096417526874</v>
      </c>
      <c r="V224" s="1" t="s">
        <v>209</v>
      </c>
    </row>
    <row r="225" spans="1:22">
      <c r="A225" s="74" t="s">
        <v>17</v>
      </c>
      <c r="B225" s="47" t="s">
        <v>105</v>
      </c>
      <c r="C225" s="61" t="s">
        <v>100</v>
      </c>
      <c r="D225" s="62">
        <v>481300</v>
      </c>
      <c r="E225" s="4" t="s">
        <v>590</v>
      </c>
      <c r="F225" s="4" t="s">
        <v>633</v>
      </c>
      <c r="G225" s="63">
        <v>102</v>
      </c>
      <c r="H225" s="55">
        <v>15</v>
      </c>
      <c r="I225" s="55">
        <v>4</v>
      </c>
      <c r="J225" s="55">
        <v>9</v>
      </c>
      <c r="K225" s="55">
        <v>6</v>
      </c>
      <c r="L225" s="55"/>
      <c r="M225" s="56" t="s">
        <v>668</v>
      </c>
      <c r="N225" s="55"/>
      <c r="O225" s="55">
        <v>6</v>
      </c>
      <c r="P225" s="55"/>
      <c r="Q225" s="55">
        <v>4</v>
      </c>
      <c r="R225" s="55">
        <v>89</v>
      </c>
      <c r="S225" s="55">
        <v>89</v>
      </c>
      <c r="T225" s="52">
        <f t="shared" si="3"/>
        <v>505.04130215686274</v>
      </c>
      <c r="U225" s="53">
        <f>(G225/S225)/1.2026</f>
        <v>0.95299136515078753</v>
      </c>
      <c r="V225" s="1" t="s">
        <v>635</v>
      </c>
    </row>
    <row r="226" spans="1:22">
      <c r="A226" s="75" t="s">
        <v>138</v>
      </c>
      <c r="B226" s="47" t="s">
        <v>143</v>
      </c>
      <c r="C226" s="61" t="s">
        <v>18</v>
      </c>
      <c r="D226" s="62">
        <v>436800</v>
      </c>
      <c r="E226" s="55" t="s">
        <v>590</v>
      </c>
      <c r="F226" s="4" t="s">
        <v>624</v>
      </c>
      <c r="G226" s="50">
        <v>89</v>
      </c>
      <c r="H226" s="55">
        <v>12</v>
      </c>
      <c r="I226" s="55">
        <v>10</v>
      </c>
      <c r="J226" s="55">
        <v>6</v>
      </c>
      <c r="K226" s="55">
        <v>2</v>
      </c>
      <c r="L226" s="55"/>
      <c r="M226" s="58" t="s">
        <v>616</v>
      </c>
      <c r="N226" s="55">
        <v>0.1</v>
      </c>
      <c r="O226" s="55">
        <v>7</v>
      </c>
      <c r="P226" s="55">
        <v>4</v>
      </c>
      <c r="Q226" s="55">
        <v>1</v>
      </c>
      <c r="R226" s="55">
        <v>77</v>
      </c>
      <c r="S226" s="55">
        <v>81</v>
      </c>
      <c r="T226" s="52">
        <f t="shared" si="3"/>
        <v>458.43975910112363</v>
      </c>
      <c r="U226" s="53">
        <f>(G226/S226)/1.1532</f>
        <v>0.95279694077242927</v>
      </c>
      <c r="V226" s="1" t="s">
        <v>903</v>
      </c>
    </row>
    <row r="227" spans="1:22">
      <c r="A227" s="75" t="s">
        <v>304</v>
      </c>
      <c r="B227" s="47" t="s">
        <v>307</v>
      </c>
      <c r="C227" s="61" t="s">
        <v>122</v>
      </c>
      <c r="D227" s="62">
        <v>306400</v>
      </c>
      <c r="E227" s="4" t="s">
        <v>590</v>
      </c>
      <c r="F227" s="4" t="s">
        <v>639</v>
      </c>
      <c r="G227" s="63">
        <v>89</v>
      </c>
      <c r="H227" s="55">
        <v>3</v>
      </c>
      <c r="I227" s="55">
        <v>4</v>
      </c>
      <c r="J227" s="55">
        <v>2</v>
      </c>
      <c r="K227" s="55">
        <v>1</v>
      </c>
      <c r="L227" s="55">
        <v>18</v>
      </c>
      <c r="M227" s="56" t="s">
        <v>592</v>
      </c>
      <c r="N227" s="55">
        <v>1</v>
      </c>
      <c r="O227" s="55">
        <v>6</v>
      </c>
      <c r="P227" s="55">
        <v>2</v>
      </c>
      <c r="Q227" s="55">
        <v>3</v>
      </c>
      <c r="R227" s="55">
        <v>71</v>
      </c>
      <c r="S227" s="55">
        <v>79</v>
      </c>
      <c r="T227" s="52">
        <f t="shared" si="3"/>
        <v>321.63530966292132</v>
      </c>
      <c r="U227" s="53">
        <f>(G227/S227)/1.1826</f>
        <v>0.95263172541942553</v>
      </c>
      <c r="V227" s="1" t="s">
        <v>702</v>
      </c>
    </row>
    <row r="228" spans="1:22">
      <c r="A228" s="46" t="s">
        <v>138</v>
      </c>
      <c r="B228" s="47" t="s">
        <v>203</v>
      </c>
      <c r="C228" s="48" t="s">
        <v>116</v>
      </c>
      <c r="D228" s="49">
        <v>418500</v>
      </c>
      <c r="E228" s="48" t="s">
        <v>586</v>
      </c>
      <c r="F228" s="48" t="s">
        <v>602</v>
      </c>
      <c r="G228" s="65">
        <v>105</v>
      </c>
      <c r="H228" s="61">
        <v>17</v>
      </c>
      <c r="I228" s="61">
        <v>15</v>
      </c>
      <c r="J228" s="61"/>
      <c r="K228" s="61">
        <v>4</v>
      </c>
      <c r="L228" s="61"/>
      <c r="M228" s="61" t="s">
        <v>598</v>
      </c>
      <c r="N228" s="61">
        <v>0.1</v>
      </c>
      <c r="O228" s="61">
        <v>8</v>
      </c>
      <c r="P228" s="61">
        <v>3</v>
      </c>
      <c r="Q228" s="61">
        <v>4</v>
      </c>
      <c r="R228" s="61">
        <v>84</v>
      </c>
      <c r="S228" s="61">
        <v>91</v>
      </c>
      <c r="T228" s="52">
        <f t="shared" si="3"/>
        <v>439.3747800000001</v>
      </c>
      <c r="U228" s="66">
        <f>(G228/S228)/1.2114</f>
        <v>0.95248980835905039</v>
      </c>
      <c r="V228" s="1" t="s">
        <v>653</v>
      </c>
    </row>
    <row r="229" spans="1:22">
      <c r="A229" s="46" t="s">
        <v>138</v>
      </c>
      <c r="B229" s="47" t="s">
        <v>185</v>
      </c>
      <c r="C229" s="48" t="s">
        <v>82</v>
      </c>
      <c r="D229" s="49">
        <v>478000</v>
      </c>
      <c r="E229" s="4" t="s">
        <v>590</v>
      </c>
      <c r="F229" s="4" t="s">
        <v>661</v>
      </c>
      <c r="G229" s="63">
        <v>101</v>
      </c>
      <c r="H229" s="55">
        <v>18</v>
      </c>
      <c r="I229" s="55">
        <v>10</v>
      </c>
      <c r="J229" s="55">
        <v>11</v>
      </c>
      <c r="K229" s="55">
        <v>1</v>
      </c>
      <c r="L229" s="55"/>
      <c r="M229" s="56" t="s">
        <v>668</v>
      </c>
      <c r="N229" s="55">
        <v>1</v>
      </c>
      <c r="O229" s="55">
        <v>7</v>
      </c>
      <c r="P229" s="55">
        <v>3</v>
      </c>
      <c r="Q229" s="55">
        <v>4</v>
      </c>
      <c r="R229" s="55">
        <v>75</v>
      </c>
      <c r="S229" s="55">
        <v>84</v>
      </c>
      <c r="T229" s="52">
        <f t="shared" si="3"/>
        <v>502.17828118811883</v>
      </c>
      <c r="U229" s="53">
        <f>(G229/S229)/1.2632</f>
        <v>0.95185319219518072</v>
      </c>
      <c r="V229" s="1" t="s">
        <v>647</v>
      </c>
    </row>
    <row r="230" spans="1:22">
      <c r="A230" s="75" t="s">
        <v>265</v>
      </c>
      <c r="B230" s="47" t="s">
        <v>282</v>
      </c>
      <c r="C230" s="61" t="s">
        <v>66</v>
      </c>
      <c r="D230" s="62">
        <v>395700</v>
      </c>
      <c r="E230" s="48" t="s">
        <v>586</v>
      </c>
      <c r="F230" s="61" t="s">
        <v>605</v>
      </c>
      <c r="G230" s="63">
        <v>85</v>
      </c>
      <c r="H230" s="61">
        <v>10</v>
      </c>
      <c r="I230" s="61">
        <v>8</v>
      </c>
      <c r="J230" s="61">
        <v>2</v>
      </c>
      <c r="K230" s="98">
        <v>9</v>
      </c>
      <c r="L230" s="61"/>
      <c r="M230" s="78" t="s">
        <v>665</v>
      </c>
      <c r="N230" s="61"/>
      <c r="O230" s="61">
        <v>13</v>
      </c>
      <c r="P230" s="61">
        <v>9</v>
      </c>
      <c r="Q230" s="61">
        <v>7</v>
      </c>
      <c r="R230" s="61">
        <v>66</v>
      </c>
      <c r="S230" s="61">
        <v>76</v>
      </c>
      <c r="T230" s="52">
        <f t="shared" si="3"/>
        <v>416.03618682352936</v>
      </c>
      <c r="U230" s="53">
        <f>(G230/S230)/1.1759</f>
        <v>0.95111918754280045</v>
      </c>
      <c r="V230" s="47" t="s">
        <v>209</v>
      </c>
    </row>
    <row r="231" spans="1:22">
      <c r="A231" s="79" t="s">
        <v>209</v>
      </c>
      <c r="B231" s="1" t="s">
        <v>436</v>
      </c>
      <c r="C231" s="55" t="s">
        <v>34</v>
      </c>
      <c r="D231" s="73">
        <v>557600</v>
      </c>
      <c r="E231" s="48" t="s">
        <v>586</v>
      </c>
      <c r="F231" s="48" t="s">
        <v>639</v>
      </c>
      <c r="G231" s="50">
        <v>87</v>
      </c>
      <c r="H231" s="55">
        <v>17</v>
      </c>
      <c r="I231" s="55">
        <v>8</v>
      </c>
      <c r="J231" s="55">
        <v>6</v>
      </c>
      <c r="K231" s="55">
        <v>2</v>
      </c>
      <c r="L231" s="55"/>
      <c r="M231" s="56" t="s">
        <v>588</v>
      </c>
      <c r="N231" s="55">
        <v>1.1000000000000001</v>
      </c>
      <c r="O231" s="55">
        <v>10</v>
      </c>
      <c r="P231" s="55">
        <v>3</v>
      </c>
      <c r="Q231" s="55">
        <v>3</v>
      </c>
      <c r="R231" s="55">
        <v>80</v>
      </c>
      <c r="S231" s="55">
        <v>73</v>
      </c>
      <c r="T231" s="52">
        <f t="shared" si="3"/>
        <v>587.03807540229877</v>
      </c>
      <c r="U231" s="53">
        <f>(G231/S231)/1.2547</f>
        <v>0.94985320946665208</v>
      </c>
      <c r="V231" s="1" t="s">
        <v>647</v>
      </c>
    </row>
    <row r="232" spans="1:22">
      <c r="A232" s="72" t="s">
        <v>209</v>
      </c>
      <c r="B232" s="47" t="s">
        <v>230</v>
      </c>
      <c r="C232" s="48" t="s">
        <v>58</v>
      </c>
      <c r="D232" s="49">
        <v>463800</v>
      </c>
      <c r="E232" s="55" t="s">
        <v>590</v>
      </c>
      <c r="F232" s="4" t="s">
        <v>615</v>
      </c>
      <c r="G232" s="50">
        <v>69</v>
      </c>
      <c r="H232" s="55">
        <v>9</v>
      </c>
      <c r="I232" s="55">
        <v>11</v>
      </c>
      <c r="J232" s="55">
        <v>5</v>
      </c>
      <c r="K232" s="55">
        <v>1</v>
      </c>
      <c r="L232" s="55"/>
      <c r="M232" s="58" t="s">
        <v>594</v>
      </c>
      <c r="N232" s="55">
        <v>1.1000000000000001</v>
      </c>
      <c r="O232" s="55">
        <v>8</v>
      </c>
      <c r="P232" s="55">
        <v>2</v>
      </c>
      <c r="Q232" s="55">
        <v>2</v>
      </c>
      <c r="R232" s="55">
        <v>70</v>
      </c>
      <c r="S232" s="55">
        <v>63</v>
      </c>
      <c r="T232" s="52">
        <f t="shared" si="3"/>
        <v>488.34510260869558</v>
      </c>
      <c r="U232" s="53">
        <f>(G232/S232)/1.1532</f>
        <v>0.94973820259980524</v>
      </c>
      <c r="V232" s="1" t="s">
        <v>627</v>
      </c>
    </row>
    <row r="233" spans="1:22">
      <c r="A233" s="75" t="s">
        <v>138</v>
      </c>
      <c r="B233" s="47" t="s">
        <v>189</v>
      </c>
      <c r="C233" s="61" t="s">
        <v>90</v>
      </c>
      <c r="D233" s="62">
        <v>481800</v>
      </c>
      <c r="E233" s="61" t="s">
        <v>586</v>
      </c>
      <c r="F233" s="48" t="s">
        <v>630</v>
      </c>
      <c r="G233" s="63">
        <v>65</v>
      </c>
      <c r="H233" s="61">
        <v>12</v>
      </c>
      <c r="I233" s="61">
        <v>8</v>
      </c>
      <c r="J233" s="61">
        <v>4</v>
      </c>
      <c r="K233" s="61">
        <v>3</v>
      </c>
      <c r="L233" s="61"/>
      <c r="M233" s="61"/>
      <c r="N233" s="61">
        <v>0.2</v>
      </c>
      <c r="O233" s="61">
        <v>6</v>
      </c>
      <c r="P233" s="61">
        <v>3</v>
      </c>
      <c r="Q233" s="61">
        <v>2</v>
      </c>
      <c r="R233" s="61">
        <v>65</v>
      </c>
      <c r="S233" s="61">
        <v>55</v>
      </c>
      <c r="T233" s="52">
        <f t="shared" si="3"/>
        <v>507.47623384615383</v>
      </c>
      <c r="U233" s="53">
        <f>(G233/S233)/1.2448</f>
        <v>0.94940406637064745</v>
      </c>
      <c r="V233" s="1" t="s">
        <v>716</v>
      </c>
    </row>
    <row r="234" spans="1:22">
      <c r="A234" s="76" t="s">
        <v>17</v>
      </c>
      <c r="B234" s="1" t="s">
        <v>35</v>
      </c>
      <c r="C234" s="55" t="s">
        <v>34</v>
      </c>
      <c r="D234" s="71">
        <v>300800</v>
      </c>
      <c r="E234" s="48" t="s">
        <v>586</v>
      </c>
      <c r="F234" s="48" t="s">
        <v>639</v>
      </c>
      <c r="G234" s="50">
        <v>81</v>
      </c>
      <c r="H234" s="55">
        <v>15</v>
      </c>
      <c r="I234" s="55">
        <v>7</v>
      </c>
      <c r="J234" s="55">
        <v>10</v>
      </c>
      <c r="K234" s="55">
        <v>2</v>
      </c>
      <c r="L234" s="55"/>
      <c r="M234" s="58" t="s">
        <v>616</v>
      </c>
      <c r="N234" s="55"/>
      <c r="O234" s="55">
        <v>7</v>
      </c>
      <c r="P234" s="55"/>
      <c r="Q234" s="55">
        <v>2</v>
      </c>
      <c r="R234" s="55">
        <v>77</v>
      </c>
      <c r="S234" s="55">
        <v>68</v>
      </c>
      <c r="T234" s="52">
        <f t="shared" si="3"/>
        <v>316.8411812345679</v>
      </c>
      <c r="U234" s="53">
        <f>(G234/S234)/1.2547</f>
        <v>0.94937153948213548</v>
      </c>
      <c r="V234" s="1" t="s">
        <v>652</v>
      </c>
    </row>
    <row r="235" spans="1:22">
      <c r="A235" s="75" t="s">
        <v>265</v>
      </c>
      <c r="B235" s="100" t="s">
        <v>468</v>
      </c>
      <c r="C235" s="61" t="s">
        <v>106</v>
      </c>
      <c r="D235" s="73">
        <v>529200</v>
      </c>
      <c r="E235" s="55" t="s">
        <v>590</v>
      </c>
      <c r="F235" s="4" t="s">
        <v>602</v>
      </c>
      <c r="G235" s="63">
        <v>70</v>
      </c>
      <c r="H235" s="55">
        <v>7</v>
      </c>
      <c r="I235" s="55">
        <v>5</v>
      </c>
      <c r="J235" s="55">
        <v>2</v>
      </c>
      <c r="K235" s="55">
        <v>6</v>
      </c>
      <c r="L235" s="55"/>
      <c r="M235" s="56" t="s">
        <v>738</v>
      </c>
      <c r="N235" s="55">
        <v>1</v>
      </c>
      <c r="O235" s="55">
        <v>7</v>
      </c>
      <c r="P235" s="55">
        <v>4</v>
      </c>
      <c r="Q235" s="55">
        <v>4</v>
      </c>
      <c r="R235" s="55">
        <v>83</v>
      </c>
      <c r="S235" s="55">
        <v>57</v>
      </c>
      <c r="T235" s="52">
        <f t="shared" si="3"/>
        <v>557.56738800000005</v>
      </c>
      <c r="U235" s="53">
        <f>(G235/S235)/1.2939</f>
        <v>0.94912294260653562</v>
      </c>
      <c r="V235" s="1" t="s">
        <v>739</v>
      </c>
    </row>
    <row r="236" spans="1:22">
      <c r="A236" s="59" t="s">
        <v>209</v>
      </c>
      <c r="B236" s="1" t="s">
        <v>232</v>
      </c>
      <c r="C236" s="55" t="s">
        <v>66</v>
      </c>
      <c r="D236" s="71">
        <v>451100</v>
      </c>
      <c r="E236" s="4" t="s">
        <v>590</v>
      </c>
      <c r="F236" s="4" t="s">
        <v>626</v>
      </c>
      <c r="G236" s="63">
        <v>102</v>
      </c>
      <c r="H236" s="55">
        <v>17</v>
      </c>
      <c r="I236" s="55">
        <v>3</v>
      </c>
      <c r="J236" s="55">
        <v>6</v>
      </c>
      <c r="K236" s="55">
        <v>2</v>
      </c>
      <c r="L236" s="55"/>
      <c r="M236" s="58" t="s">
        <v>616</v>
      </c>
      <c r="N236" s="55">
        <v>1.1000000000000001</v>
      </c>
      <c r="O236" s="55">
        <v>10</v>
      </c>
      <c r="P236" s="55">
        <v>2</v>
      </c>
      <c r="Q236" s="55">
        <v>4</v>
      </c>
      <c r="R236" s="55">
        <v>65</v>
      </c>
      <c r="S236" s="55">
        <v>88</v>
      </c>
      <c r="T236" s="52">
        <f t="shared" si="3"/>
        <v>476.24484470588237</v>
      </c>
      <c r="U236" s="53">
        <f>(G236/S236)/1.2237</f>
        <v>0.94720185428692416</v>
      </c>
      <c r="V236" s="1" t="s">
        <v>740</v>
      </c>
    </row>
    <row r="237" spans="1:22">
      <c r="A237" s="57" t="s">
        <v>17</v>
      </c>
      <c r="B237" s="47" t="s">
        <v>418</v>
      </c>
      <c r="C237" s="48" t="s">
        <v>58</v>
      </c>
      <c r="D237" s="91">
        <v>542100</v>
      </c>
      <c r="E237" s="48" t="s">
        <v>586</v>
      </c>
      <c r="F237" s="61" t="s">
        <v>608</v>
      </c>
      <c r="G237" s="63">
        <v>93</v>
      </c>
      <c r="H237" s="61">
        <v>14</v>
      </c>
      <c r="I237" s="61">
        <v>9</v>
      </c>
      <c r="J237" s="61">
        <v>8</v>
      </c>
      <c r="K237" s="61">
        <v>1</v>
      </c>
      <c r="L237" s="61"/>
      <c r="M237" s="61" t="s">
        <v>616</v>
      </c>
      <c r="N237" s="61"/>
      <c r="O237" s="61">
        <v>8</v>
      </c>
      <c r="P237" s="61">
        <v>2</v>
      </c>
      <c r="Q237" s="61">
        <v>2</v>
      </c>
      <c r="R237" s="61">
        <v>82</v>
      </c>
      <c r="S237" s="61">
        <v>86</v>
      </c>
      <c r="T237" s="52">
        <f t="shared" si="3"/>
        <v>572.73156451612908</v>
      </c>
      <c r="U237" s="53">
        <f>(G237/S237)/1.1425</f>
        <v>0.94651671670652882</v>
      </c>
      <c r="V237" s="47" t="s">
        <v>728</v>
      </c>
    </row>
    <row r="238" spans="1:22">
      <c r="A238" s="69" t="s">
        <v>138</v>
      </c>
      <c r="B238" s="1" t="s">
        <v>155</v>
      </c>
      <c r="C238" s="55" t="s">
        <v>34</v>
      </c>
      <c r="D238" s="71">
        <v>280300</v>
      </c>
      <c r="E238" s="48" t="s">
        <v>586</v>
      </c>
      <c r="F238" s="48" t="s">
        <v>639</v>
      </c>
      <c r="G238" s="50">
        <v>76</v>
      </c>
      <c r="H238" s="55">
        <v>9</v>
      </c>
      <c r="I238" s="55">
        <v>1</v>
      </c>
      <c r="J238" s="55">
        <v>5</v>
      </c>
      <c r="K238" s="55">
        <v>2</v>
      </c>
      <c r="L238" s="55"/>
      <c r="M238" s="58"/>
      <c r="N238" s="55">
        <v>2.2000000000000002</v>
      </c>
      <c r="O238" s="55">
        <v>5</v>
      </c>
      <c r="P238" s="55"/>
      <c r="Q238" s="55">
        <v>1</v>
      </c>
      <c r="R238" s="55">
        <v>70</v>
      </c>
      <c r="S238" s="55">
        <v>64</v>
      </c>
      <c r="T238" s="52">
        <f t="shared" si="3"/>
        <v>296.16202947368419</v>
      </c>
      <c r="U238" s="53">
        <f>(G238/S238)/1.2547</f>
        <v>0.94644138040965975</v>
      </c>
      <c r="V238" s="1" t="s">
        <v>772</v>
      </c>
    </row>
    <row r="239" spans="1:22">
      <c r="A239" s="75" t="s">
        <v>138</v>
      </c>
      <c r="B239" s="47" t="s">
        <v>194</v>
      </c>
      <c r="C239" s="61" t="s">
        <v>100</v>
      </c>
      <c r="D239" s="62">
        <v>343500</v>
      </c>
      <c r="E239" s="48" t="s">
        <v>586</v>
      </c>
      <c r="F239" s="48" t="s">
        <v>661</v>
      </c>
      <c r="G239" s="63">
        <v>88</v>
      </c>
      <c r="H239" s="61">
        <v>9</v>
      </c>
      <c r="I239" s="61">
        <v>5</v>
      </c>
      <c r="J239" s="61">
        <v>4</v>
      </c>
      <c r="K239" s="61">
        <v>6</v>
      </c>
      <c r="L239" s="61"/>
      <c r="M239" s="61" t="s">
        <v>601</v>
      </c>
      <c r="N239" s="61"/>
      <c r="O239" s="61">
        <v>9</v>
      </c>
      <c r="P239" s="61"/>
      <c r="Q239" s="61">
        <v>1</v>
      </c>
      <c r="R239" s="61">
        <v>64</v>
      </c>
      <c r="S239" s="61">
        <v>77</v>
      </c>
      <c r="T239" s="52">
        <f t="shared" si="3"/>
        <v>363.74073749999997</v>
      </c>
      <c r="U239" s="53">
        <f>(G239/S239)/1.2102</f>
        <v>0.94435394385815807</v>
      </c>
      <c r="V239" s="54" t="s">
        <v>627</v>
      </c>
    </row>
    <row r="240" spans="1:22">
      <c r="A240" s="46" t="s">
        <v>265</v>
      </c>
      <c r="B240" s="86" t="s">
        <v>384</v>
      </c>
      <c r="C240" s="48" t="s">
        <v>82</v>
      </c>
      <c r="D240" s="87">
        <v>123900</v>
      </c>
      <c r="E240" s="48" t="s">
        <v>586</v>
      </c>
      <c r="F240" s="61" t="s">
        <v>615</v>
      </c>
      <c r="G240" s="77">
        <v>77</v>
      </c>
      <c r="H240" s="61">
        <v>4</v>
      </c>
      <c r="I240" s="61">
        <v>12</v>
      </c>
      <c r="J240" s="61">
        <v>3</v>
      </c>
      <c r="K240" s="61"/>
      <c r="L240" s="61"/>
      <c r="M240" s="78" t="s">
        <v>645</v>
      </c>
      <c r="N240" s="61">
        <v>1</v>
      </c>
      <c r="O240" s="101">
        <v>11</v>
      </c>
      <c r="P240" s="61">
        <v>7</v>
      </c>
      <c r="Q240" s="61">
        <v>1</v>
      </c>
      <c r="R240" s="61">
        <v>93</v>
      </c>
      <c r="S240" s="61">
        <v>72</v>
      </c>
      <c r="T240" s="52">
        <f t="shared" si="3"/>
        <v>131.34429818181817</v>
      </c>
      <c r="U240" s="53">
        <f>(G240/S240)/1.1337</f>
        <v>0.94332225848499995</v>
      </c>
      <c r="V240" s="47" t="s">
        <v>613</v>
      </c>
    </row>
    <row r="241" spans="1:22">
      <c r="A241" s="57" t="s">
        <v>17</v>
      </c>
      <c r="B241" s="1" t="s">
        <v>41</v>
      </c>
      <c r="C241" s="55" t="s">
        <v>37</v>
      </c>
      <c r="D241" s="49">
        <v>233100</v>
      </c>
      <c r="E241" s="48" t="s">
        <v>590</v>
      </c>
      <c r="F241" s="4" t="s">
        <v>591</v>
      </c>
      <c r="G241" s="50">
        <v>94</v>
      </c>
      <c r="H241" s="55">
        <v>9</v>
      </c>
      <c r="I241" s="55">
        <v>9</v>
      </c>
      <c r="J241" s="55">
        <v>2</v>
      </c>
      <c r="K241" s="55">
        <v>3</v>
      </c>
      <c r="L241" s="55"/>
      <c r="M241" s="58" t="s">
        <v>601</v>
      </c>
      <c r="N241" s="55">
        <v>1</v>
      </c>
      <c r="O241" s="55">
        <v>9</v>
      </c>
      <c r="P241" s="55">
        <v>1</v>
      </c>
      <c r="Q241" s="55">
        <v>2</v>
      </c>
      <c r="R241" s="55">
        <v>83</v>
      </c>
      <c r="S241" s="55">
        <v>81</v>
      </c>
      <c r="T241" s="52">
        <f t="shared" si="3"/>
        <v>247.3825825531915</v>
      </c>
      <c r="U241" s="53">
        <f>(G241/S241)/1.2316</f>
        <v>0.94226520555415216</v>
      </c>
      <c r="V241" s="1" t="s">
        <v>17</v>
      </c>
    </row>
    <row r="242" spans="1:22">
      <c r="A242" s="59" t="s">
        <v>209</v>
      </c>
      <c r="B242" s="47" t="s">
        <v>212</v>
      </c>
      <c r="C242" s="61" t="s">
        <v>18</v>
      </c>
      <c r="D242" s="62">
        <v>440000</v>
      </c>
      <c r="E242" s="48" t="s">
        <v>586</v>
      </c>
      <c r="F242" s="48" t="s">
        <v>600</v>
      </c>
      <c r="G242" s="63">
        <v>79</v>
      </c>
      <c r="H242" s="61">
        <v>13</v>
      </c>
      <c r="I242" s="61">
        <v>8</v>
      </c>
      <c r="J242" s="61">
        <v>3</v>
      </c>
      <c r="K242" s="61"/>
      <c r="L242" s="61"/>
      <c r="M242" s="61"/>
      <c r="N242" s="61">
        <v>1</v>
      </c>
      <c r="O242" s="61">
        <v>4</v>
      </c>
      <c r="P242" s="61">
        <v>1</v>
      </c>
      <c r="Q242" s="61">
        <v>1</v>
      </c>
      <c r="R242" s="61">
        <v>76</v>
      </c>
      <c r="S242" s="61">
        <v>74</v>
      </c>
      <c r="T242" s="52">
        <f t="shared" si="3"/>
        <v>467.25660759493667</v>
      </c>
      <c r="U242" s="53">
        <f>(G242/S242)/1.1337</f>
        <v>0.94166672626582659</v>
      </c>
      <c r="V242" s="47" t="s">
        <v>619</v>
      </c>
    </row>
    <row r="243" spans="1:22">
      <c r="A243" s="74" t="s">
        <v>17</v>
      </c>
      <c r="B243" s="86" t="s">
        <v>314</v>
      </c>
      <c r="C243" s="61" t="s">
        <v>52</v>
      </c>
      <c r="D243" s="90">
        <v>144300</v>
      </c>
      <c r="E243" s="48" t="s">
        <v>586</v>
      </c>
      <c r="F243" s="61" t="s">
        <v>610</v>
      </c>
      <c r="G243" s="65">
        <v>87</v>
      </c>
      <c r="H243" s="61">
        <v>16</v>
      </c>
      <c r="I243" s="61">
        <v>5</v>
      </c>
      <c r="J243" s="61">
        <v>5</v>
      </c>
      <c r="K243" s="61">
        <v>1</v>
      </c>
      <c r="L243" s="61"/>
      <c r="M243" s="61" t="s">
        <v>601</v>
      </c>
      <c r="N243" s="61"/>
      <c r="O243" s="61">
        <v>7</v>
      </c>
      <c r="P243" s="61">
        <v>3</v>
      </c>
      <c r="Q243" s="61">
        <v>3</v>
      </c>
      <c r="R243" s="61">
        <v>71</v>
      </c>
      <c r="S243" s="61">
        <v>81</v>
      </c>
      <c r="T243" s="52">
        <f t="shared" si="3"/>
        <v>153.26451310344831</v>
      </c>
      <c r="U243" s="53">
        <f>G243/((S243/1)*1.1408)</f>
        <v>0.94150953197236498</v>
      </c>
      <c r="V243" s="1" t="s">
        <v>652</v>
      </c>
    </row>
    <row r="244" spans="1:22">
      <c r="A244" s="74" t="s">
        <v>17</v>
      </c>
      <c r="B244" s="47" t="s">
        <v>28</v>
      </c>
      <c r="C244" s="61" t="s">
        <v>24</v>
      </c>
      <c r="D244" s="62">
        <v>371300</v>
      </c>
      <c r="E244" s="48" t="s">
        <v>586</v>
      </c>
      <c r="F244" s="48" t="s">
        <v>631</v>
      </c>
      <c r="G244" s="63">
        <v>83</v>
      </c>
      <c r="H244" s="61">
        <v>14</v>
      </c>
      <c r="I244" s="61">
        <v>8</v>
      </c>
      <c r="J244" s="61">
        <v>6</v>
      </c>
      <c r="K244" s="61">
        <v>2</v>
      </c>
      <c r="L244" s="61"/>
      <c r="M244" s="61"/>
      <c r="N244" s="61"/>
      <c r="O244" s="61">
        <v>4</v>
      </c>
      <c r="P244" s="61"/>
      <c r="Q244" s="61">
        <v>3</v>
      </c>
      <c r="R244" s="61">
        <v>81</v>
      </c>
      <c r="S244" s="61">
        <v>75</v>
      </c>
      <c r="T244" s="52">
        <f t="shared" si="3"/>
        <v>394.52861746987952</v>
      </c>
      <c r="U244" s="53">
        <f>(G244/S244)/1.1759</f>
        <v>0.94112311137568394</v>
      </c>
      <c r="V244" s="47" t="s">
        <v>652</v>
      </c>
    </row>
    <row r="245" spans="1:22">
      <c r="A245" s="57" t="s">
        <v>17</v>
      </c>
      <c r="B245" s="47" t="s">
        <v>31</v>
      </c>
      <c r="C245" s="48" t="s">
        <v>29</v>
      </c>
      <c r="D245" s="49">
        <v>250100</v>
      </c>
      <c r="E245" s="4" t="s">
        <v>590</v>
      </c>
      <c r="F245" s="4" t="s">
        <v>612</v>
      </c>
      <c r="G245" s="63">
        <v>90</v>
      </c>
      <c r="H245" s="55">
        <v>8</v>
      </c>
      <c r="I245" s="55">
        <v>6</v>
      </c>
      <c r="J245" s="55">
        <v>1</v>
      </c>
      <c r="K245" s="55">
        <v>4</v>
      </c>
      <c r="L245" s="55"/>
      <c r="M245" s="56" t="s">
        <v>643</v>
      </c>
      <c r="N245" s="55">
        <v>2</v>
      </c>
      <c r="O245" s="55">
        <v>10</v>
      </c>
      <c r="P245" s="55">
        <v>2</v>
      </c>
      <c r="Q245" s="55">
        <v>2</v>
      </c>
      <c r="R245" s="55">
        <v>78</v>
      </c>
      <c r="S245" s="55">
        <v>80</v>
      </c>
      <c r="T245" s="52">
        <f t="shared" si="3"/>
        <v>265.75070222222223</v>
      </c>
      <c r="U245" s="53">
        <f>(G245/S245)/1.1954</f>
        <v>0.94110757905303666</v>
      </c>
      <c r="V245" s="1" t="s">
        <v>697</v>
      </c>
    </row>
    <row r="246" spans="1:22">
      <c r="A246" s="46" t="s">
        <v>265</v>
      </c>
      <c r="B246" s="47" t="s">
        <v>285</v>
      </c>
      <c r="C246" s="48" t="s">
        <v>82</v>
      </c>
      <c r="D246" s="49">
        <v>383900</v>
      </c>
      <c r="E246" s="4" t="s">
        <v>590</v>
      </c>
      <c r="F246" s="4" t="s">
        <v>661</v>
      </c>
      <c r="G246" s="63">
        <v>89</v>
      </c>
      <c r="H246" s="55">
        <v>10</v>
      </c>
      <c r="I246" s="55">
        <v>13</v>
      </c>
      <c r="J246" s="55">
        <v>8</v>
      </c>
      <c r="K246" s="55">
        <v>4</v>
      </c>
      <c r="L246" s="55"/>
      <c r="M246" s="58" t="s">
        <v>601</v>
      </c>
      <c r="N246" s="55">
        <v>1</v>
      </c>
      <c r="O246" s="55">
        <v>5</v>
      </c>
      <c r="P246" s="55">
        <v>1</v>
      </c>
      <c r="Q246" s="55">
        <v>1</v>
      </c>
      <c r="R246" s="55">
        <v>82</v>
      </c>
      <c r="S246" s="55">
        <v>75</v>
      </c>
      <c r="T246" s="52">
        <f t="shared" si="3"/>
        <v>408.65939325842692</v>
      </c>
      <c r="U246" s="53">
        <f>(G246/S246)/1.2632</f>
        <v>0.93941313067342203</v>
      </c>
      <c r="V246" s="1" t="s">
        <v>607</v>
      </c>
    </row>
    <row r="247" spans="1:22">
      <c r="A247" s="75" t="s">
        <v>138</v>
      </c>
      <c r="B247" s="47" t="s">
        <v>207</v>
      </c>
      <c r="C247" s="61" t="s">
        <v>122</v>
      </c>
      <c r="D247" s="62">
        <v>336600</v>
      </c>
      <c r="E247" s="48" t="s">
        <v>586</v>
      </c>
      <c r="F247" s="61" t="s">
        <v>591</v>
      </c>
      <c r="G247" s="50">
        <v>77</v>
      </c>
      <c r="H247" s="61">
        <v>10</v>
      </c>
      <c r="I247" s="61">
        <v>2</v>
      </c>
      <c r="J247" s="61">
        <v>4</v>
      </c>
      <c r="K247" s="61"/>
      <c r="L247" s="61"/>
      <c r="M247" s="61" t="s">
        <v>601</v>
      </c>
      <c r="N247" s="61">
        <v>2.2999999999999998</v>
      </c>
      <c r="O247" s="61">
        <v>6</v>
      </c>
      <c r="P247" s="61"/>
      <c r="Q247" s="61"/>
      <c r="R247" s="61">
        <v>66</v>
      </c>
      <c r="S247" s="61">
        <v>72</v>
      </c>
      <c r="T247" s="52">
        <f t="shared" si="3"/>
        <v>359.05865142857152</v>
      </c>
      <c r="U247" s="53">
        <f>G247/((S247/1)*1.1408)</f>
        <v>0.93745130123110476</v>
      </c>
      <c r="V247" s="64" t="s">
        <v>821</v>
      </c>
    </row>
    <row r="248" spans="1:22">
      <c r="A248" s="74" t="s">
        <v>17</v>
      </c>
      <c r="B248" s="47" t="s">
        <v>105</v>
      </c>
      <c r="C248" s="61" t="s">
        <v>100</v>
      </c>
      <c r="D248" s="62">
        <v>481300</v>
      </c>
      <c r="E248" s="48" t="s">
        <v>586</v>
      </c>
      <c r="F248" s="48" t="s">
        <v>661</v>
      </c>
      <c r="G248" s="63">
        <v>93</v>
      </c>
      <c r="H248" s="61">
        <v>14</v>
      </c>
      <c r="I248" s="61">
        <v>8</v>
      </c>
      <c r="J248" s="61">
        <v>5</v>
      </c>
      <c r="K248" s="61">
        <v>3</v>
      </c>
      <c r="L248" s="61"/>
      <c r="M248" s="61"/>
      <c r="N248" s="61">
        <v>0.1</v>
      </c>
      <c r="O248" s="61">
        <v>4</v>
      </c>
      <c r="P248" s="61">
        <v>2</v>
      </c>
      <c r="Q248" s="61"/>
      <c r="R248" s="61">
        <v>90</v>
      </c>
      <c r="S248" s="61">
        <v>82</v>
      </c>
      <c r="T248" s="52">
        <f t="shared" si="3"/>
        <v>513.57504645161293</v>
      </c>
      <c r="U248" s="53">
        <f>(G248/S248)/1.2102</f>
        <v>0.9371561241641172</v>
      </c>
      <c r="V248" s="54" t="s">
        <v>17</v>
      </c>
    </row>
    <row r="249" spans="1:22">
      <c r="A249" s="72" t="s">
        <v>209</v>
      </c>
      <c r="B249" s="47" t="s">
        <v>246</v>
      </c>
      <c r="C249" s="48" t="s">
        <v>82</v>
      </c>
      <c r="D249" s="49">
        <v>270300</v>
      </c>
      <c r="E249" s="48" t="s">
        <v>586</v>
      </c>
      <c r="F249" s="61" t="s">
        <v>615</v>
      </c>
      <c r="G249" s="63">
        <v>52</v>
      </c>
      <c r="H249" s="61">
        <v>8</v>
      </c>
      <c r="I249" s="61">
        <v>9</v>
      </c>
      <c r="J249" s="61">
        <v>3</v>
      </c>
      <c r="K249" s="61">
        <v>1</v>
      </c>
      <c r="L249" s="61"/>
      <c r="M249" s="61"/>
      <c r="N249" s="61">
        <v>1</v>
      </c>
      <c r="O249" s="61">
        <v>1</v>
      </c>
      <c r="P249" s="61">
        <v>1</v>
      </c>
      <c r="Q249" s="61">
        <v>2</v>
      </c>
      <c r="R249" s="61">
        <v>70</v>
      </c>
      <c r="S249" s="61">
        <v>49</v>
      </c>
      <c r="T249" s="52">
        <f t="shared" si="3"/>
        <v>288.75993057692307</v>
      </c>
      <c r="U249" s="53">
        <f>(G249/S249)/1.1337</f>
        <v>0.93607170309245702</v>
      </c>
      <c r="V249" s="47" t="s">
        <v>607</v>
      </c>
    </row>
    <row r="250" spans="1:22">
      <c r="A250" s="59" t="s">
        <v>209</v>
      </c>
      <c r="B250" s="47" t="s">
        <v>453</v>
      </c>
      <c r="C250" s="61" t="s">
        <v>100</v>
      </c>
      <c r="D250" s="73">
        <v>558400</v>
      </c>
      <c r="E250" s="48" t="s">
        <v>586</v>
      </c>
      <c r="F250" s="48" t="s">
        <v>661</v>
      </c>
      <c r="G250" s="63">
        <v>86</v>
      </c>
      <c r="H250" s="61">
        <v>11</v>
      </c>
      <c r="I250" s="61">
        <v>12</v>
      </c>
      <c r="J250" s="61">
        <v>4</v>
      </c>
      <c r="K250" s="61">
        <v>3</v>
      </c>
      <c r="L250" s="61"/>
      <c r="M250" s="61" t="s">
        <v>616</v>
      </c>
      <c r="N250" s="61"/>
      <c r="O250" s="61">
        <v>8</v>
      </c>
      <c r="P250" s="61">
        <v>5</v>
      </c>
      <c r="Q250" s="61">
        <v>4</v>
      </c>
      <c r="R250" s="61">
        <v>78</v>
      </c>
      <c r="S250" s="61">
        <v>76</v>
      </c>
      <c r="T250" s="52">
        <f t="shared" si="3"/>
        <v>597.19711255813957</v>
      </c>
      <c r="U250" s="53">
        <f>(G250/S250)/1.2102</f>
        <v>0.93503466151745251</v>
      </c>
      <c r="V250" s="54" t="s">
        <v>209</v>
      </c>
    </row>
    <row r="251" spans="1:22">
      <c r="A251" s="57" t="s">
        <v>17</v>
      </c>
      <c r="B251" s="47" t="s">
        <v>38</v>
      </c>
      <c r="C251" s="48" t="s">
        <v>37</v>
      </c>
      <c r="D251" s="49">
        <v>350900</v>
      </c>
      <c r="E251" s="48" t="s">
        <v>586</v>
      </c>
      <c r="F251" s="48" t="s">
        <v>587</v>
      </c>
      <c r="G251" s="50">
        <v>85</v>
      </c>
      <c r="H251" s="48">
        <v>8</v>
      </c>
      <c r="I251" s="48">
        <v>7</v>
      </c>
      <c r="J251" s="48">
        <v>3</v>
      </c>
      <c r="K251" s="48">
        <v>1</v>
      </c>
      <c r="M251" s="48" t="s">
        <v>594</v>
      </c>
      <c r="O251" s="48">
        <v>7</v>
      </c>
      <c r="Q251" s="48">
        <v>2</v>
      </c>
      <c r="R251" s="48">
        <v>86</v>
      </c>
      <c r="S251" s="48">
        <v>73</v>
      </c>
      <c r="T251" s="52">
        <f t="shared" si="3"/>
        <v>375.37548141176467</v>
      </c>
      <c r="U251" s="53">
        <f>(G251/S251)/1.2456</f>
        <v>0.93479733593756875</v>
      </c>
      <c r="V251" s="54" t="s">
        <v>595</v>
      </c>
    </row>
    <row r="252" spans="1:22">
      <c r="A252" s="46" t="s">
        <v>304</v>
      </c>
      <c r="B252" s="47" t="s">
        <v>479</v>
      </c>
      <c r="C252" s="48" t="s">
        <v>82</v>
      </c>
      <c r="D252" s="91">
        <v>549500</v>
      </c>
      <c r="E252" s="4" t="s">
        <v>590</v>
      </c>
      <c r="F252" s="4" t="s">
        <v>661</v>
      </c>
      <c r="G252" s="63">
        <v>98</v>
      </c>
      <c r="H252" s="55">
        <v>15</v>
      </c>
      <c r="I252" s="55">
        <v>6</v>
      </c>
      <c r="J252" s="55">
        <v>10</v>
      </c>
      <c r="K252" s="55">
        <v>2</v>
      </c>
      <c r="L252" s="55">
        <v>2</v>
      </c>
      <c r="M252" s="56" t="s">
        <v>592</v>
      </c>
      <c r="N252" s="55">
        <v>2</v>
      </c>
      <c r="O252" s="55">
        <v>4</v>
      </c>
      <c r="P252" s="55"/>
      <c r="Q252" s="55">
        <v>5</v>
      </c>
      <c r="R252" s="55">
        <v>76</v>
      </c>
      <c r="S252" s="55">
        <v>83</v>
      </c>
      <c r="T252" s="52">
        <f t="shared" si="3"/>
        <v>587.88425714285722</v>
      </c>
      <c r="U252" s="53">
        <f>(G252/S252)/1.2632</f>
        <v>0.93470779889666322</v>
      </c>
      <c r="V252" s="1" t="s">
        <v>699</v>
      </c>
    </row>
    <row r="253" spans="1:22">
      <c r="A253" s="74" t="s">
        <v>17</v>
      </c>
      <c r="B253" s="47" t="s">
        <v>57</v>
      </c>
      <c r="C253" s="61" t="s">
        <v>52</v>
      </c>
      <c r="D253" s="62">
        <v>463000</v>
      </c>
      <c r="E253" s="48" t="s">
        <v>586</v>
      </c>
      <c r="F253" s="61" t="s">
        <v>610</v>
      </c>
      <c r="G253" s="50">
        <v>81</v>
      </c>
      <c r="H253" s="61">
        <v>16</v>
      </c>
      <c r="I253" s="61">
        <v>7</v>
      </c>
      <c r="J253" s="61">
        <v>9</v>
      </c>
      <c r="K253" s="61">
        <v>1</v>
      </c>
      <c r="L253" s="61"/>
      <c r="M253" s="61"/>
      <c r="N253" s="61">
        <v>0.1</v>
      </c>
      <c r="O253" s="61">
        <v>4</v>
      </c>
      <c r="P253" s="61"/>
      <c r="Q253" s="61">
        <v>1</v>
      </c>
      <c r="R253" s="61">
        <v>69</v>
      </c>
      <c r="S253" s="61">
        <v>76</v>
      </c>
      <c r="T253" s="52">
        <f t="shared" si="3"/>
        <v>495.58605432098761</v>
      </c>
      <c r="U253" s="53">
        <f>G253/((S253/1)*1.1408)</f>
        <v>0.93424743485642581</v>
      </c>
      <c r="V253" s="1" t="s">
        <v>671</v>
      </c>
    </row>
    <row r="254" spans="1:22">
      <c r="A254" s="46" t="s">
        <v>138</v>
      </c>
      <c r="B254" s="47" t="s">
        <v>177</v>
      </c>
      <c r="C254" s="48" t="s">
        <v>58</v>
      </c>
      <c r="D254" s="49">
        <v>344700</v>
      </c>
      <c r="E254" s="55" t="s">
        <v>590</v>
      </c>
      <c r="F254" s="4" t="s">
        <v>615</v>
      </c>
      <c r="G254" s="50">
        <v>71</v>
      </c>
      <c r="H254" s="55">
        <v>6</v>
      </c>
      <c r="I254" s="55">
        <v>9</v>
      </c>
      <c r="J254" s="55">
        <v>3</v>
      </c>
      <c r="K254" s="55">
        <v>4</v>
      </c>
      <c r="L254" s="55"/>
      <c r="M254" s="58"/>
      <c r="N254" s="55">
        <v>2.1</v>
      </c>
      <c r="O254" s="55">
        <v>5</v>
      </c>
      <c r="P254" s="55"/>
      <c r="Q254" s="55"/>
      <c r="R254" s="55">
        <v>80</v>
      </c>
      <c r="S254" s="55">
        <v>66</v>
      </c>
      <c r="T254" s="52">
        <f t="shared" si="3"/>
        <v>369.51451605633804</v>
      </c>
      <c r="U254" s="53">
        <f>(G254/S254)/1.1532</f>
        <v>0.93284562587372155</v>
      </c>
      <c r="V254" s="1" t="s">
        <v>627</v>
      </c>
    </row>
    <row r="255" spans="1:22">
      <c r="A255" s="46" t="s">
        <v>138</v>
      </c>
      <c r="B255" s="47" t="s">
        <v>178</v>
      </c>
      <c r="C255" s="48" t="s">
        <v>58</v>
      </c>
      <c r="D255" s="49">
        <v>441100</v>
      </c>
      <c r="E255" s="55" t="s">
        <v>590</v>
      </c>
      <c r="F255" s="4" t="s">
        <v>615</v>
      </c>
      <c r="G255" s="50">
        <v>89</v>
      </c>
      <c r="H255" s="55">
        <v>15</v>
      </c>
      <c r="I255" s="55">
        <v>2</v>
      </c>
      <c r="J255" s="55">
        <v>6</v>
      </c>
      <c r="K255" s="55"/>
      <c r="L255" s="55"/>
      <c r="M255" s="58" t="s">
        <v>601</v>
      </c>
      <c r="N255" s="55">
        <v>2.2999999999999998</v>
      </c>
      <c r="O255" s="55">
        <v>5</v>
      </c>
      <c r="P255" s="55">
        <v>1</v>
      </c>
      <c r="Q255" s="55"/>
      <c r="R255" s="55">
        <v>70</v>
      </c>
      <c r="S255" s="55">
        <v>83</v>
      </c>
      <c r="T255" s="52">
        <f t="shared" si="3"/>
        <v>474.38372089887645</v>
      </c>
      <c r="U255" s="53">
        <f>(G255/S255)/1.1532</f>
        <v>0.92983797834417792</v>
      </c>
      <c r="V255" s="1" t="s">
        <v>783</v>
      </c>
    </row>
    <row r="256" spans="1:22">
      <c r="A256" s="57" t="s">
        <v>17</v>
      </c>
      <c r="B256" s="47" t="s">
        <v>63</v>
      </c>
      <c r="C256" s="48" t="s">
        <v>58</v>
      </c>
      <c r="D256" s="49">
        <v>442600</v>
      </c>
      <c r="E256" s="55" t="s">
        <v>590</v>
      </c>
      <c r="F256" s="4" t="s">
        <v>615</v>
      </c>
      <c r="G256" s="50">
        <v>90</v>
      </c>
      <c r="H256" s="55">
        <v>9</v>
      </c>
      <c r="I256" s="55">
        <v>8</v>
      </c>
      <c r="J256" s="55">
        <v>8</v>
      </c>
      <c r="K256" s="55">
        <v>3</v>
      </c>
      <c r="L256" s="55"/>
      <c r="M256" s="58" t="s">
        <v>604</v>
      </c>
      <c r="N256" s="55"/>
      <c r="O256" s="55">
        <v>8</v>
      </c>
      <c r="P256" s="55"/>
      <c r="Q256" s="55"/>
      <c r="R256" s="55">
        <v>88</v>
      </c>
      <c r="S256" s="55">
        <v>84</v>
      </c>
      <c r="T256" s="52">
        <f t="shared" si="3"/>
        <v>476.379232</v>
      </c>
      <c r="U256" s="53">
        <f>(G256/S256)/1.1532</f>
        <v>0.92909171993459194</v>
      </c>
      <c r="V256" s="1" t="s">
        <v>714</v>
      </c>
    </row>
    <row r="257" spans="1:22">
      <c r="A257" s="72" t="s">
        <v>209</v>
      </c>
      <c r="B257" s="47" t="s">
        <v>457</v>
      </c>
      <c r="C257" s="48" t="s">
        <v>116</v>
      </c>
      <c r="D257" s="91">
        <v>555500</v>
      </c>
      <c r="E257" s="48" t="s">
        <v>586</v>
      </c>
      <c r="F257" s="48" t="s">
        <v>602</v>
      </c>
      <c r="G257" s="50">
        <v>99</v>
      </c>
      <c r="H257" s="61">
        <v>19</v>
      </c>
      <c r="I257" s="61">
        <v>13</v>
      </c>
      <c r="J257" s="61">
        <v>6</v>
      </c>
      <c r="K257" s="61">
        <v>1</v>
      </c>
      <c r="L257" s="61"/>
      <c r="M257" s="78" t="s">
        <v>645</v>
      </c>
      <c r="N257" s="61">
        <v>1.2</v>
      </c>
      <c r="O257" s="61">
        <v>9</v>
      </c>
      <c r="P257" s="61">
        <v>3</v>
      </c>
      <c r="Q257" s="61">
        <v>3</v>
      </c>
      <c r="R257" s="61">
        <v>68</v>
      </c>
      <c r="S257" s="61">
        <v>88</v>
      </c>
      <c r="T257" s="52">
        <f t="shared" si="3"/>
        <v>598.16240000000005</v>
      </c>
      <c r="U257" s="66">
        <f>(G257/S257)/1.2114</f>
        <v>0.92867756315007421</v>
      </c>
      <c r="V257" s="1" t="s">
        <v>607</v>
      </c>
    </row>
    <row r="258" spans="1:22">
      <c r="A258" s="57" t="s">
        <v>17</v>
      </c>
      <c r="B258" s="47" t="s">
        <v>119</v>
      </c>
      <c r="C258" s="48" t="s">
        <v>116</v>
      </c>
      <c r="D258" s="49">
        <v>319500</v>
      </c>
      <c r="E258" s="48" t="s">
        <v>586</v>
      </c>
      <c r="F258" s="48" t="s">
        <v>602</v>
      </c>
      <c r="G258" s="50">
        <v>75</v>
      </c>
      <c r="H258" s="61">
        <v>6</v>
      </c>
      <c r="I258" s="61">
        <v>6</v>
      </c>
      <c r="J258" s="61">
        <v>1</v>
      </c>
      <c r="K258" s="61">
        <v>5</v>
      </c>
      <c r="L258" s="61"/>
      <c r="M258" s="61" t="s">
        <v>601</v>
      </c>
      <c r="N258" s="61">
        <v>1</v>
      </c>
      <c r="O258" s="61">
        <v>6</v>
      </c>
      <c r="P258" s="61">
        <v>1</v>
      </c>
      <c r="Q258" s="61"/>
      <c r="R258" s="61">
        <v>75</v>
      </c>
      <c r="S258" s="61">
        <v>67</v>
      </c>
      <c r="T258" s="52">
        <f t="shared" ref="T258:T321" si="4">(D258/1000)/U258</f>
        <v>345.75778800000006</v>
      </c>
      <c r="U258" s="66">
        <f>(G258/S258)/1.2114</f>
        <v>0.92405727676624294</v>
      </c>
      <c r="V258" s="1" t="s">
        <v>697</v>
      </c>
    </row>
    <row r="259" spans="1:22">
      <c r="A259" s="69" t="s">
        <v>138</v>
      </c>
      <c r="B259" s="1" t="s">
        <v>157</v>
      </c>
      <c r="C259" s="55" t="s">
        <v>34</v>
      </c>
      <c r="D259" s="71">
        <v>413800</v>
      </c>
      <c r="E259" s="4" t="s">
        <v>590</v>
      </c>
      <c r="F259" s="4" t="s">
        <v>587</v>
      </c>
      <c r="G259" s="63">
        <v>85</v>
      </c>
      <c r="H259" s="55">
        <v>13</v>
      </c>
      <c r="I259" s="55">
        <v>6</v>
      </c>
      <c r="J259" s="55">
        <v>8</v>
      </c>
      <c r="K259" s="55">
        <v>2</v>
      </c>
      <c r="L259" s="55"/>
      <c r="M259" s="56" t="s">
        <v>588</v>
      </c>
      <c r="N259" s="55">
        <v>3.2</v>
      </c>
      <c r="O259" s="55">
        <v>4</v>
      </c>
      <c r="P259" s="55">
        <v>1</v>
      </c>
      <c r="Q259" s="55">
        <v>3</v>
      </c>
      <c r="R259" s="55">
        <v>52</v>
      </c>
      <c r="S259" s="55">
        <v>77</v>
      </c>
      <c r="T259" s="52">
        <f t="shared" si="4"/>
        <v>448.10061223529408</v>
      </c>
      <c r="U259" s="53">
        <f>(G259/S259)/1.1954</f>
        <v>0.92345332432332605</v>
      </c>
      <c r="V259" s="1" t="s">
        <v>622</v>
      </c>
    </row>
    <row r="260" spans="1:22">
      <c r="A260" s="74" t="s">
        <v>17</v>
      </c>
      <c r="B260" s="47" t="s">
        <v>419</v>
      </c>
      <c r="C260" s="61" t="s">
        <v>66</v>
      </c>
      <c r="D260" s="73">
        <v>570400</v>
      </c>
      <c r="E260" s="4" t="s">
        <v>590</v>
      </c>
      <c r="F260" s="4" t="s">
        <v>626</v>
      </c>
      <c r="G260" s="63">
        <v>61</v>
      </c>
      <c r="H260" s="55">
        <v>14</v>
      </c>
      <c r="I260" s="55">
        <v>2</v>
      </c>
      <c r="J260" s="55">
        <v>7</v>
      </c>
      <c r="K260" s="55"/>
      <c r="L260" s="55"/>
      <c r="M260" s="58" t="s">
        <v>616</v>
      </c>
      <c r="N260" s="55"/>
      <c r="O260" s="55">
        <v>5</v>
      </c>
      <c r="P260" s="55"/>
      <c r="Q260" s="55">
        <v>3</v>
      </c>
      <c r="R260" s="55">
        <v>93</v>
      </c>
      <c r="S260" s="55">
        <v>54</v>
      </c>
      <c r="T260" s="52">
        <f t="shared" si="4"/>
        <v>617.90029377049188</v>
      </c>
      <c r="U260" s="53">
        <f>(G260/S260)/1.2237</f>
        <v>0.92312628064854907</v>
      </c>
      <c r="V260" s="1" t="s">
        <v>17</v>
      </c>
    </row>
    <row r="261" spans="1:22">
      <c r="A261" s="69" t="s">
        <v>265</v>
      </c>
      <c r="B261" s="1" t="s">
        <v>463</v>
      </c>
      <c r="C261" s="55" t="s">
        <v>45</v>
      </c>
      <c r="D261" s="73">
        <v>520900</v>
      </c>
      <c r="E261" s="48" t="s">
        <v>586</v>
      </c>
      <c r="F261" s="48" t="s">
        <v>612</v>
      </c>
      <c r="G261" s="50">
        <v>81</v>
      </c>
      <c r="H261" s="55">
        <v>4</v>
      </c>
      <c r="I261" s="55">
        <v>15</v>
      </c>
      <c r="J261" s="55"/>
      <c r="K261" s="55">
        <v>4</v>
      </c>
      <c r="L261" s="55"/>
      <c r="M261" s="56" t="s">
        <v>588</v>
      </c>
      <c r="N261" s="55">
        <v>1</v>
      </c>
      <c r="O261" s="83">
        <v>14</v>
      </c>
      <c r="P261" s="55">
        <v>7</v>
      </c>
      <c r="Q261" s="55">
        <v>2</v>
      </c>
      <c r="R261" s="55">
        <v>68</v>
      </c>
      <c r="S261" s="55">
        <v>70</v>
      </c>
      <c r="T261" s="52">
        <f t="shared" si="4"/>
        <v>564.81637160493813</v>
      </c>
      <c r="U261" s="53">
        <f>(G261/S261)/1.2547</f>
        <v>0.9222466383540745</v>
      </c>
      <c r="V261" s="1" t="s">
        <v>708</v>
      </c>
    </row>
    <row r="262" spans="1:22">
      <c r="A262" s="57" t="s">
        <v>134</v>
      </c>
      <c r="B262" s="86" t="s">
        <v>335</v>
      </c>
      <c r="C262" s="48" t="s">
        <v>82</v>
      </c>
      <c r="D262" s="87">
        <v>130800</v>
      </c>
      <c r="E262" s="4" t="s">
        <v>590</v>
      </c>
      <c r="F262" s="4" t="s">
        <v>661</v>
      </c>
      <c r="G262" s="77">
        <v>78</v>
      </c>
      <c r="H262" s="55">
        <v>16</v>
      </c>
      <c r="I262" s="55">
        <v>8</v>
      </c>
      <c r="J262" s="55">
        <v>11</v>
      </c>
      <c r="K262" s="55"/>
      <c r="L262" s="55"/>
      <c r="M262" s="56" t="s">
        <v>668</v>
      </c>
      <c r="N262" s="55"/>
      <c r="O262" s="55">
        <v>6</v>
      </c>
      <c r="P262" s="55"/>
      <c r="Q262" s="55">
        <v>6</v>
      </c>
      <c r="R262" s="55">
        <v>75</v>
      </c>
      <c r="S262" s="55">
        <v>67</v>
      </c>
      <c r="T262" s="52">
        <f t="shared" si="4"/>
        <v>141.92537846153849</v>
      </c>
      <c r="U262" s="53">
        <f>(G262/S262)/1.2632</f>
        <v>0.92161107067575354</v>
      </c>
      <c r="V262" s="1" t="s">
        <v>209</v>
      </c>
    </row>
    <row r="263" spans="1:22">
      <c r="A263" s="59" t="s">
        <v>209</v>
      </c>
      <c r="B263" s="47" t="s">
        <v>429</v>
      </c>
      <c r="C263" s="61" t="s">
        <v>24</v>
      </c>
      <c r="D263" s="62">
        <v>520200</v>
      </c>
      <c r="E263" s="48" t="s">
        <v>586</v>
      </c>
      <c r="F263" s="48" t="s">
        <v>631</v>
      </c>
      <c r="G263" s="63">
        <v>83</v>
      </c>
      <c r="H263" s="61">
        <v>13</v>
      </c>
      <c r="I263" s="61">
        <v>7</v>
      </c>
      <c r="J263" s="61">
        <v>2</v>
      </c>
      <c r="K263" s="61">
        <v>4</v>
      </c>
      <c r="L263" s="61"/>
      <c r="M263" s="78" t="s">
        <v>588</v>
      </c>
      <c r="N263" s="61">
        <v>1.1000000000000001</v>
      </c>
      <c r="O263" s="61">
        <v>7</v>
      </c>
      <c r="P263" s="61">
        <v>5</v>
      </c>
      <c r="Q263" s="61">
        <v>3</v>
      </c>
      <c r="R263" s="61">
        <v>70</v>
      </c>
      <c r="S263" s="61">
        <v>77</v>
      </c>
      <c r="T263" s="52">
        <f t="shared" si="4"/>
        <v>567.48367301204826</v>
      </c>
      <c r="U263" s="53">
        <f>(G263/S263)/1.1759</f>
        <v>0.91667835523605579</v>
      </c>
      <c r="V263" s="47" t="s">
        <v>209</v>
      </c>
    </row>
    <row r="264" spans="1:22">
      <c r="A264" s="89" t="s">
        <v>288</v>
      </c>
      <c r="B264" s="47" t="s">
        <v>300</v>
      </c>
      <c r="C264" s="61" t="s">
        <v>90</v>
      </c>
      <c r="D264" s="62">
        <v>304000</v>
      </c>
      <c r="E264" s="4" t="s">
        <v>590</v>
      </c>
      <c r="F264" s="4" t="s">
        <v>631</v>
      </c>
      <c r="G264" s="63">
        <v>28</v>
      </c>
      <c r="H264" s="55">
        <v>2</v>
      </c>
      <c r="I264" s="55">
        <v>2</v>
      </c>
      <c r="J264" s="55">
        <v>1</v>
      </c>
      <c r="K264" s="55">
        <v>2</v>
      </c>
      <c r="L264" s="55">
        <v>10</v>
      </c>
      <c r="M264" s="58" t="s">
        <v>616</v>
      </c>
      <c r="N264" s="55"/>
      <c r="O264" s="55">
        <v>2</v>
      </c>
      <c r="P264" s="55"/>
      <c r="Q264" s="55">
        <v>2</v>
      </c>
      <c r="R264" s="55">
        <v>75</v>
      </c>
      <c r="S264" s="160">
        <v>25</v>
      </c>
      <c r="T264" s="52">
        <f t="shared" si="4"/>
        <v>332.14714285714285</v>
      </c>
      <c r="U264" s="53">
        <f>(G264/S264)/1.2237</f>
        <v>0.91525700743646321</v>
      </c>
      <c r="V264" s="1" t="s">
        <v>741</v>
      </c>
    </row>
    <row r="265" spans="1:22">
      <c r="A265" s="59" t="s">
        <v>209</v>
      </c>
      <c r="B265" s="47" t="s">
        <v>244</v>
      </c>
      <c r="C265" s="61" t="s">
        <v>76</v>
      </c>
      <c r="D265" s="62">
        <v>452800</v>
      </c>
      <c r="E265" s="48" t="s">
        <v>586</v>
      </c>
      <c r="F265" s="48" t="s">
        <v>597</v>
      </c>
      <c r="G265" s="63">
        <v>83</v>
      </c>
      <c r="H265" s="61">
        <v>12</v>
      </c>
      <c r="I265" s="61">
        <v>14</v>
      </c>
      <c r="J265" s="61">
        <v>5</v>
      </c>
      <c r="K265" s="61">
        <v>3</v>
      </c>
      <c r="L265" s="61"/>
      <c r="M265" s="61" t="s">
        <v>601</v>
      </c>
      <c r="N265" s="61"/>
      <c r="O265" s="61">
        <v>7</v>
      </c>
      <c r="P265" s="61"/>
      <c r="Q265" s="61">
        <v>2</v>
      </c>
      <c r="R265" s="61">
        <v>76</v>
      </c>
      <c r="S265" s="61">
        <v>75</v>
      </c>
      <c r="T265" s="52">
        <f t="shared" si="4"/>
        <v>495.16134939759036</v>
      </c>
      <c r="U265" s="53">
        <f>(G265/S265)/1.2102</f>
        <v>0.91444940230264971</v>
      </c>
      <c r="V265" s="64" t="s">
        <v>905</v>
      </c>
    </row>
    <row r="266" spans="1:22">
      <c r="A266" s="74" t="s">
        <v>17</v>
      </c>
      <c r="B266" s="47" t="s">
        <v>126</v>
      </c>
      <c r="C266" s="61" t="s">
        <v>122</v>
      </c>
      <c r="D266" s="62">
        <v>375100</v>
      </c>
      <c r="E266" s="4" t="s">
        <v>590</v>
      </c>
      <c r="F266" s="4" t="s">
        <v>639</v>
      </c>
      <c r="G266" s="63">
        <v>94</v>
      </c>
      <c r="H266" s="55">
        <v>9</v>
      </c>
      <c r="I266" s="55">
        <v>11</v>
      </c>
      <c r="J266" s="55">
        <v>3</v>
      </c>
      <c r="K266" s="55">
        <v>5</v>
      </c>
      <c r="L266" s="55"/>
      <c r="M266" s="58" t="s">
        <v>601</v>
      </c>
      <c r="N266" s="55"/>
      <c r="O266" s="55">
        <v>11</v>
      </c>
      <c r="P266" s="55">
        <v>1</v>
      </c>
      <c r="Q266" s="55">
        <v>4</v>
      </c>
      <c r="R266" s="55">
        <v>65</v>
      </c>
      <c r="S266" s="55">
        <v>87</v>
      </c>
      <c r="T266" s="52">
        <f t="shared" si="4"/>
        <v>410.55971936170221</v>
      </c>
      <c r="U266" s="53">
        <f>(G266/S266)/1.1826</f>
        <v>0.91363078819122479</v>
      </c>
      <c r="V266" s="1" t="s">
        <v>596</v>
      </c>
    </row>
    <row r="267" spans="1:22">
      <c r="A267" s="74" t="s">
        <v>17</v>
      </c>
      <c r="B267" s="47" t="s">
        <v>72</v>
      </c>
      <c r="C267" s="61" t="s">
        <v>70</v>
      </c>
      <c r="D267" s="62">
        <v>266600</v>
      </c>
      <c r="E267" s="4" t="s">
        <v>590</v>
      </c>
      <c r="F267" s="4" t="s">
        <v>605</v>
      </c>
      <c r="G267" s="63">
        <v>86</v>
      </c>
      <c r="H267" s="55">
        <v>9</v>
      </c>
      <c r="I267" s="55">
        <v>2</v>
      </c>
      <c r="J267" s="55">
        <v>6</v>
      </c>
      <c r="K267" s="55">
        <v>2</v>
      </c>
      <c r="L267" s="55"/>
      <c r="M267" s="56" t="s">
        <v>588</v>
      </c>
      <c r="N267" s="55">
        <v>4</v>
      </c>
      <c r="O267" s="55">
        <v>7</v>
      </c>
      <c r="P267" s="55">
        <v>1</v>
      </c>
      <c r="Q267" s="55">
        <v>2</v>
      </c>
      <c r="R267" s="55">
        <v>90</v>
      </c>
      <c r="S267" s="55">
        <v>75</v>
      </c>
      <c r="T267" s="52">
        <f t="shared" si="4"/>
        <v>291.95025000000004</v>
      </c>
      <c r="U267" s="53">
        <f>(G267/S267)/1.2557</f>
        <v>0.91316928141010323</v>
      </c>
      <c r="V267" s="1" t="s">
        <v>793</v>
      </c>
    </row>
    <row r="268" spans="1:22">
      <c r="A268" s="55" t="s">
        <v>130</v>
      </c>
      <c r="B268" s="1" t="s">
        <v>131</v>
      </c>
      <c r="C268" s="55" t="s">
        <v>34</v>
      </c>
      <c r="D268" s="71">
        <v>239400</v>
      </c>
      <c r="E268" s="48" t="s">
        <v>586</v>
      </c>
      <c r="F268" s="48" t="s">
        <v>639</v>
      </c>
      <c r="G268" s="50">
        <v>79</v>
      </c>
      <c r="H268" s="55">
        <v>11</v>
      </c>
      <c r="I268" s="55">
        <v>7</v>
      </c>
      <c r="J268" s="55">
        <v>5</v>
      </c>
      <c r="K268" s="55">
        <v>1</v>
      </c>
      <c r="L268" s="55"/>
      <c r="M268" s="58" t="s">
        <v>616</v>
      </c>
      <c r="N268" s="55"/>
      <c r="O268" s="55">
        <v>5</v>
      </c>
      <c r="P268" s="55"/>
      <c r="Q268" s="55">
        <v>4</v>
      </c>
      <c r="R268" s="55">
        <v>77</v>
      </c>
      <c r="S268" s="55">
        <v>69</v>
      </c>
      <c r="T268" s="52">
        <f t="shared" si="4"/>
        <v>262.35300531645566</v>
      </c>
      <c r="U268" s="53">
        <f>(G268/S268)/1.2547</f>
        <v>0.91251098767186112</v>
      </c>
      <c r="V268" s="1" t="s">
        <v>138</v>
      </c>
    </row>
    <row r="269" spans="1:22">
      <c r="A269" s="59" t="s">
        <v>209</v>
      </c>
      <c r="B269" s="86" t="s">
        <v>376</v>
      </c>
      <c r="C269" s="61" t="s">
        <v>90</v>
      </c>
      <c r="D269" s="90">
        <v>117300</v>
      </c>
      <c r="E269" s="61" t="s">
        <v>586</v>
      </c>
      <c r="F269" s="48" t="s">
        <v>630</v>
      </c>
      <c r="G269" s="63">
        <v>67</v>
      </c>
      <c r="H269" s="61">
        <v>9</v>
      </c>
      <c r="I269" s="61">
        <v>12</v>
      </c>
      <c r="J269" s="61">
        <v>1</v>
      </c>
      <c r="K269" s="61">
        <v>2</v>
      </c>
      <c r="L269" s="61"/>
      <c r="M269" s="78" t="s">
        <v>588</v>
      </c>
      <c r="N269" s="61"/>
      <c r="O269" s="101">
        <v>11</v>
      </c>
      <c r="P269" s="61">
        <v>5</v>
      </c>
      <c r="Q269" s="61">
        <v>4</v>
      </c>
      <c r="R269" s="61">
        <v>76</v>
      </c>
      <c r="S269" s="61">
        <v>59</v>
      </c>
      <c r="T269" s="52">
        <f t="shared" si="4"/>
        <v>128.58040835820893</v>
      </c>
      <c r="U269" s="53">
        <f>(G269/S269)/1.2448</f>
        <v>0.9122696178815739</v>
      </c>
      <c r="V269" s="1" t="s">
        <v>613</v>
      </c>
    </row>
    <row r="270" spans="1:22">
      <c r="A270" s="75" t="s">
        <v>138</v>
      </c>
      <c r="B270" s="47" t="s">
        <v>200</v>
      </c>
      <c r="C270" s="61" t="s">
        <v>106</v>
      </c>
      <c r="D270" s="62">
        <v>395200</v>
      </c>
      <c r="E270" s="55" t="s">
        <v>590</v>
      </c>
      <c r="F270" s="4" t="s">
        <v>602</v>
      </c>
      <c r="G270" s="63">
        <v>60</v>
      </c>
      <c r="H270" s="55">
        <v>3</v>
      </c>
      <c r="I270" s="55">
        <v>5</v>
      </c>
      <c r="J270" s="55">
        <v>1</v>
      </c>
      <c r="K270" s="55">
        <v>1</v>
      </c>
      <c r="L270" s="55"/>
      <c r="M270" s="58" t="s">
        <v>598</v>
      </c>
      <c r="N270" s="55">
        <v>2</v>
      </c>
      <c r="O270" s="55">
        <v>5</v>
      </c>
      <c r="P270" s="55"/>
      <c r="Q270" s="55">
        <v>2</v>
      </c>
      <c r="R270" s="55">
        <v>75</v>
      </c>
      <c r="S270" s="55">
        <v>51</v>
      </c>
      <c r="T270" s="52">
        <f t="shared" si="4"/>
        <v>434.64688799999999</v>
      </c>
      <c r="U270" s="53">
        <f>(G270/S270)/1.2939</f>
        <v>0.90924382737096698</v>
      </c>
      <c r="V270" s="1" t="s">
        <v>869</v>
      </c>
    </row>
    <row r="271" spans="1:22">
      <c r="A271" s="80" t="s">
        <v>288</v>
      </c>
      <c r="B271" s="47" t="s">
        <v>291</v>
      </c>
      <c r="C271" s="48" t="s">
        <v>29</v>
      </c>
      <c r="D271" s="49">
        <v>362400</v>
      </c>
      <c r="E271" s="48" t="s">
        <v>586</v>
      </c>
      <c r="F271" s="48" t="s">
        <v>640</v>
      </c>
      <c r="G271" s="63">
        <v>43</v>
      </c>
      <c r="H271" s="61">
        <v>4</v>
      </c>
      <c r="I271" s="61">
        <v>1</v>
      </c>
      <c r="J271" s="61"/>
      <c r="K271" s="61"/>
      <c r="L271" s="61">
        <v>20</v>
      </c>
      <c r="M271" s="88"/>
      <c r="N271" s="61">
        <v>1</v>
      </c>
      <c r="O271" s="61">
        <v>4</v>
      </c>
      <c r="P271" s="61">
        <v>2</v>
      </c>
      <c r="Q271" s="61"/>
      <c r="R271" s="61">
        <v>40</v>
      </c>
      <c r="S271" s="161">
        <v>38</v>
      </c>
      <c r="T271" s="52">
        <f t="shared" si="4"/>
        <v>398.91643534883718</v>
      </c>
      <c r="U271" s="53">
        <f>(G271/S271)/1.2456</f>
        <v>0.90846094040496228</v>
      </c>
      <c r="V271" s="54" t="s">
        <v>831</v>
      </c>
    </row>
    <row r="272" spans="1:22">
      <c r="A272" s="46" t="s">
        <v>138</v>
      </c>
      <c r="B272" s="47" t="s">
        <v>167</v>
      </c>
      <c r="C272" s="48" t="s">
        <v>49</v>
      </c>
      <c r="D272" s="49">
        <v>329700</v>
      </c>
      <c r="E272" s="48" t="s">
        <v>586</v>
      </c>
      <c r="F272" s="48" t="s">
        <v>633</v>
      </c>
      <c r="G272" s="50">
        <v>66</v>
      </c>
      <c r="H272" s="61">
        <v>10</v>
      </c>
      <c r="I272" s="61">
        <v>3</v>
      </c>
      <c r="J272" s="61">
        <v>2</v>
      </c>
      <c r="K272" s="61">
        <v>1</v>
      </c>
      <c r="L272" s="61"/>
      <c r="M272" s="78" t="s">
        <v>588</v>
      </c>
      <c r="N272" s="61">
        <v>2.1</v>
      </c>
      <c r="O272" s="61">
        <v>7</v>
      </c>
      <c r="P272" s="61"/>
      <c r="Q272" s="61">
        <v>3</v>
      </c>
      <c r="R272" s="61">
        <v>69</v>
      </c>
      <c r="S272" s="61">
        <v>60</v>
      </c>
      <c r="T272" s="52">
        <f t="shared" si="4"/>
        <v>363.0896181818182</v>
      </c>
      <c r="U272" s="66">
        <f>(G272/S272)/1.2114</f>
        <v>0.90804028396896153</v>
      </c>
      <c r="V272" s="1" t="s">
        <v>138</v>
      </c>
    </row>
    <row r="273" spans="1:22">
      <c r="A273" s="59" t="s">
        <v>209</v>
      </c>
      <c r="B273" s="86" t="s">
        <v>356</v>
      </c>
      <c r="C273" s="61" t="s">
        <v>18</v>
      </c>
      <c r="D273" s="90">
        <v>171300</v>
      </c>
      <c r="E273" s="48" t="s">
        <v>586</v>
      </c>
      <c r="F273" s="48" t="s">
        <v>600</v>
      </c>
      <c r="G273" s="63">
        <v>36</v>
      </c>
      <c r="H273" s="61">
        <v>5</v>
      </c>
      <c r="I273" s="61">
        <v>2</v>
      </c>
      <c r="J273" s="61">
        <v>3</v>
      </c>
      <c r="K273" s="61">
        <v>3</v>
      </c>
      <c r="L273" s="61"/>
      <c r="M273" s="61"/>
      <c r="N273" s="61">
        <v>1</v>
      </c>
      <c r="O273" s="61">
        <v>1</v>
      </c>
      <c r="P273" s="61"/>
      <c r="Q273" s="61">
        <v>1</v>
      </c>
      <c r="R273" s="61">
        <v>100</v>
      </c>
      <c r="S273" s="161">
        <v>35</v>
      </c>
      <c r="T273" s="52">
        <f t="shared" si="4"/>
        <v>188.80828750000003</v>
      </c>
      <c r="U273" s="53">
        <f>(G273/S273)/1.1337</f>
        <v>0.90726949684345815</v>
      </c>
      <c r="V273" s="47" t="s">
        <v>613</v>
      </c>
    </row>
    <row r="274" spans="1:22">
      <c r="A274" s="74" t="s">
        <v>17</v>
      </c>
      <c r="B274" s="47" t="s">
        <v>23</v>
      </c>
      <c r="C274" s="61" t="s">
        <v>18</v>
      </c>
      <c r="D274" s="62">
        <v>433100</v>
      </c>
      <c r="E274" s="48" t="s">
        <v>586</v>
      </c>
      <c r="F274" s="48" t="s">
        <v>600</v>
      </c>
      <c r="G274" s="63">
        <v>76</v>
      </c>
      <c r="H274" s="61">
        <v>12</v>
      </c>
      <c r="I274" s="61">
        <v>8</v>
      </c>
      <c r="J274" s="61">
        <v>6</v>
      </c>
      <c r="K274" s="61">
        <v>2</v>
      </c>
      <c r="L274" s="61"/>
      <c r="M274" s="61" t="s">
        <v>601</v>
      </c>
      <c r="N274" s="61">
        <v>1</v>
      </c>
      <c r="O274" s="61">
        <v>3</v>
      </c>
      <c r="P274" s="61"/>
      <c r="Q274" s="61">
        <v>1</v>
      </c>
      <c r="R274" s="61">
        <v>85</v>
      </c>
      <c r="S274" s="61">
        <v>74</v>
      </c>
      <c r="T274" s="52">
        <f t="shared" si="4"/>
        <v>478.08427342105261</v>
      </c>
      <c r="U274" s="53">
        <f>(G274/S274)/1.1337</f>
        <v>0.9059072303316813</v>
      </c>
      <c r="V274" s="47" t="s">
        <v>607</v>
      </c>
    </row>
    <row r="275" spans="1:22">
      <c r="A275" s="59" t="s">
        <v>209</v>
      </c>
      <c r="B275" s="47" t="s">
        <v>257</v>
      </c>
      <c r="C275" s="61" t="s">
        <v>106</v>
      </c>
      <c r="D275" s="62">
        <v>289700</v>
      </c>
      <c r="E275" s="55" t="s">
        <v>590</v>
      </c>
      <c r="F275" s="4" t="s">
        <v>602</v>
      </c>
      <c r="G275" s="63">
        <v>82</v>
      </c>
      <c r="H275" s="55">
        <v>14</v>
      </c>
      <c r="I275" s="55">
        <v>5</v>
      </c>
      <c r="J275" s="55">
        <v>3</v>
      </c>
      <c r="K275" s="55">
        <v>4</v>
      </c>
      <c r="L275" s="55"/>
      <c r="M275" s="58"/>
      <c r="N275" s="55">
        <v>0.1</v>
      </c>
      <c r="O275" s="55">
        <v>7</v>
      </c>
      <c r="P275" s="55">
        <v>1</v>
      </c>
      <c r="Q275" s="55">
        <v>1</v>
      </c>
      <c r="R275" s="55">
        <v>78</v>
      </c>
      <c r="S275" s="55">
        <v>70</v>
      </c>
      <c r="T275" s="52">
        <f t="shared" si="4"/>
        <v>319.98778170731703</v>
      </c>
      <c r="U275" s="53">
        <f>(G275/S275)/1.2939</f>
        <v>0.90534706811080568</v>
      </c>
      <c r="V275" s="1" t="s">
        <v>607</v>
      </c>
    </row>
    <row r="276" spans="1:22">
      <c r="A276" s="46" t="s">
        <v>265</v>
      </c>
      <c r="B276" s="47" t="s">
        <v>462</v>
      </c>
      <c r="C276" s="48" t="s">
        <v>37</v>
      </c>
      <c r="D276" s="91">
        <v>531300</v>
      </c>
      <c r="E276" s="48" t="s">
        <v>586</v>
      </c>
      <c r="F276" s="48" t="s">
        <v>587</v>
      </c>
      <c r="G276" s="50">
        <v>54</v>
      </c>
      <c r="H276" s="48">
        <v>8</v>
      </c>
      <c r="I276" s="48">
        <v>4</v>
      </c>
      <c r="J276" s="48">
        <v>2</v>
      </c>
      <c r="K276" s="48">
        <v>2</v>
      </c>
      <c r="M276" s="48" t="s">
        <v>616</v>
      </c>
      <c r="O276" s="48">
        <v>5</v>
      </c>
      <c r="P276" s="48">
        <v>3</v>
      </c>
      <c r="Q276" s="48">
        <v>1</v>
      </c>
      <c r="R276" s="48">
        <v>83</v>
      </c>
      <c r="S276" s="48">
        <v>48</v>
      </c>
      <c r="T276" s="52">
        <f t="shared" si="4"/>
        <v>588.25536</v>
      </c>
      <c r="U276" s="53">
        <f>(G276/S276)/1.2456</f>
        <v>0.90317919075144504</v>
      </c>
      <c r="V276" s="54" t="s">
        <v>713</v>
      </c>
    </row>
    <row r="277" spans="1:22">
      <c r="A277" s="61" t="s">
        <v>130</v>
      </c>
      <c r="B277" s="47" t="s">
        <v>133</v>
      </c>
      <c r="C277" s="61" t="s">
        <v>106</v>
      </c>
      <c r="D277" s="62">
        <v>283400</v>
      </c>
      <c r="E277" s="48" t="s">
        <v>586</v>
      </c>
      <c r="F277" s="61" t="s">
        <v>624</v>
      </c>
      <c r="G277" s="63">
        <v>67</v>
      </c>
      <c r="H277" s="61">
        <v>10</v>
      </c>
      <c r="I277" s="61">
        <v>4</v>
      </c>
      <c r="J277" s="61">
        <v>3</v>
      </c>
      <c r="K277" s="61">
        <v>2</v>
      </c>
      <c r="L277" s="61"/>
      <c r="M277" s="61" t="s">
        <v>594</v>
      </c>
      <c r="N277" s="61"/>
      <c r="O277" s="61">
        <v>7</v>
      </c>
      <c r="P277" s="61">
        <v>1</v>
      </c>
      <c r="Q277" s="61">
        <v>1</v>
      </c>
      <c r="R277" s="61">
        <v>78</v>
      </c>
      <c r="S277" s="61">
        <v>65</v>
      </c>
      <c r="T277" s="52">
        <f t="shared" si="4"/>
        <v>314.11929104477616</v>
      </c>
      <c r="U277" s="53">
        <f>(G277/S277)/1.1425</f>
        <v>0.90220501599057379</v>
      </c>
      <c r="V277" s="47" t="s">
        <v>671</v>
      </c>
    </row>
    <row r="278" spans="1:22">
      <c r="A278" s="75" t="s">
        <v>265</v>
      </c>
      <c r="B278" s="47" t="s">
        <v>284</v>
      </c>
      <c r="C278" s="61" t="s">
        <v>70</v>
      </c>
      <c r="D278" s="62">
        <v>442600</v>
      </c>
      <c r="E278" s="61" t="s">
        <v>586</v>
      </c>
      <c r="F278" s="48" t="s">
        <v>626</v>
      </c>
      <c r="G278" s="63">
        <v>92</v>
      </c>
      <c r="H278" s="61">
        <v>12</v>
      </c>
      <c r="I278" s="61">
        <v>10</v>
      </c>
      <c r="J278" s="61">
        <v>3</v>
      </c>
      <c r="K278" s="61">
        <v>5</v>
      </c>
      <c r="L278" s="61"/>
      <c r="M278" s="78" t="s">
        <v>687</v>
      </c>
      <c r="N278" s="61">
        <v>1.1000000000000001</v>
      </c>
      <c r="O278" s="61">
        <v>10</v>
      </c>
      <c r="P278" s="61">
        <v>2</v>
      </c>
      <c r="Q278" s="61">
        <v>3</v>
      </c>
      <c r="R278" s="61">
        <v>68</v>
      </c>
      <c r="S278" s="61">
        <v>82</v>
      </c>
      <c r="T278" s="52">
        <f t="shared" si="4"/>
        <v>491.06277565217385</v>
      </c>
      <c r="U278" s="53">
        <f>(G278/S278)/1.2448</f>
        <v>0.90131042698601804</v>
      </c>
      <c r="V278" s="1" t="s">
        <v>627</v>
      </c>
    </row>
    <row r="279" spans="1:22">
      <c r="A279" s="74" t="s">
        <v>17</v>
      </c>
      <c r="B279" s="47" t="s">
        <v>126</v>
      </c>
      <c r="C279" s="61" t="s">
        <v>122</v>
      </c>
      <c r="D279" s="62">
        <v>375100</v>
      </c>
      <c r="E279" s="48" t="s">
        <v>586</v>
      </c>
      <c r="F279" s="61" t="s">
        <v>591</v>
      </c>
      <c r="G279" s="50">
        <v>76</v>
      </c>
      <c r="H279" s="61">
        <v>11</v>
      </c>
      <c r="I279" s="61">
        <v>7</v>
      </c>
      <c r="J279" s="61">
        <v>10</v>
      </c>
      <c r="K279" s="61">
        <v>2</v>
      </c>
      <c r="L279" s="61"/>
      <c r="M279" s="78" t="s">
        <v>588</v>
      </c>
      <c r="N279" s="61"/>
      <c r="O279" s="61">
        <v>5</v>
      </c>
      <c r="P279" s="61"/>
      <c r="Q279" s="61">
        <v>1</v>
      </c>
      <c r="R279" s="61">
        <v>88</v>
      </c>
      <c r="S279" s="61">
        <v>74</v>
      </c>
      <c r="T279" s="52">
        <f t="shared" si="4"/>
        <v>416.65318315789483</v>
      </c>
      <c r="U279" s="53">
        <f>G279/((S279/1)*1.1408)</f>
        <v>0.90026913308820733</v>
      </c>
      <c r="V279" s="64" t="s">
        <v>595</v>
      </c>
    </row>
    <row r="280" spans="1:22">
      <c r="A280" s="79" t="s">
        <v>209</v>
      </c>
      <c r="B280" s="1" t="s">
        <v>220</v>
      </c>
      <c r="C280" s="55" t="s">
        <v>45</v>
      </c>
      <c r="D280" s="71">
        <v>328600</v>
      </c>
      <c r="E280" s="4" t="s">
        <v>590</v>
      </c>
      <c r="F280" s="4" t="s">
        <v>610</v>
      </c>
      <c r="G280" s="63">
        <v>83</v>
      </c>
      <c r="H280" s="55">
        <v>13</v>
      </c>
      <c r="I280" s="55">
        <v>9</v>
      </c>
      <c r="J280" s="55">
        <v>4</v>
      </c>
      <c r="K280" s="55">
        <v>6</v>
      </c>
      <c r="L280" s="55"/>
      <c r="M280" s="58" t="s">
        <v>601</v>
      </c>
      <c r="N280" s="55"/>
      <c r="O280" s="55">
        <v>11</v>
      </c>
      <c r="P280" s="55">
        <v>5</v>
      </c>
      <c r="Q280" s="55">
        <v>4</v>
      </c>
      <c r="R280" s="55">
        <v>59</v>
      </c>
      <c r="S280" s="55">
        <v>78</v>
      </c>
      <c r="T280" s="52">
        <f t="shared" si="4"/>
        <v>365.19257927710851</v>
      </c>
      <c r="U280" s="53">
        <f>(G280/S280)/1.1826</f>
        <v>0.8997992255222087</v>
      </c>
      <c r="V280" s="1" t="s">
        <v>613</v>
      </c>
    </row>
    <row r="281" spans="1:22">
      <c r="A281" s="59" t="s">
        <v>209</v>
      </c>
      <c r="B281" s="1" t="s">
        <v>236</v>
      </c>
      <c r="C281" s="55" t="s">
        <v>66</v>
      </c>
      <c r="D281" s="62">
        <v>484200</v>
      </c>
      <c r="E281" s="4" t="s">
        <v>590</v>
      </c>
      <c r="F281" s="4" t="s">
        <v>626</v>
      </c>
      <c r="G281" s="63">
        <v>77</v>
      </c>
      <c r="H281" s="55">
        <v>11</v>
      </c>
      <c r="I281" s="55">
        <v>6</v>
      </c>
      <c r="J281" s="55">
        <v>7</v>
      </c>
      <c r="K281" s="55">
        <v>5</v>
      </c>
      <c r="L281" s="55"/>
      <c r="M281" s="58"/>
      <c r="N281" s="55">
        <v>1</v>
      </c>
      <c r="O281" s="55">
        <v>6</v>
      </c>
      <c r="P281" s="55"/>
      <c r="Q281" s="55">
        <v>2</v>
      </c>
      <c r="R281" s="55">
        <v>70</v>
      </c>
      <c r="S281" s="55">
        <v>70</v>
      </c>
      <c r="T281" s="52">
        <f t="shared" si="4"/>
        <v>538.65049090909088</v>
      </c>
      <c r="U281" s="53">
        <f>(G281/S281)/1.2237</f>
        <v>0.89891313230366932</v>
      </c>
      <c r="V281" s="1" t="s">
        <v>878</v>
      </c>
    </row>
    <row r="282" spans="1:22">
      <c r="A282" s="57" t="s">
        <v>17</v>
      </c>
      <c r="B282" s="47" t="s">
        <v>418</v>
      </c>
      <c r="C282" s="48" t="s">
        <v>58</v>
      </c>
      <c r="D282" s="91">
        <v>542100</v>
      </c>
      <c r="E282" s="55" t="s">
        <v>590</v>
      </c>
      <c r="F282" s="4" t="s">
        <v>615</v>
      </c>
      <c r="G282" s="50">
        <v>86</v>
      </c>
      <c r="H282" s="55">
        <v>19</v>
      </c>
      <c r="I282" s="55">
        <v>10</v>
      </c>
      <c r="J282" s="55">
        <v>8</v>
      </c>
      <c r="K282" s="55">
        <v>1</v>
      </c>
      <c r="L282" s="55"/>
      <c r="M282" s="58"/>
      <c r="N282" s="55">
        <v>0.1</v>
      </c>
      <c r="O282" s="55">
        <v>5</v>
      </c>
      <c r="P282" s="55">
        <v>1</v>
      </c>
      <c r="Q282" s="55">
        <v>1</v>
      </c>
      <c r="R282" s="55">
        <v>69</v>
      </c>
      <c r="S282" s="55">
        <v>83</v>
      </c>
      <c r="T282" s="52">
        <f t="shared" si="4"/>
        <v>603.34217162790696</v>
      </c>
      <c r="U282" s="53">
        <f>(G282/S282)/1.1532</f>
        <v>0.89849512514156527</v>
      </c>
      <c r="V282" s="1" t="s">
        <v>607</v>
      </c>
    </row>
    <row r="283" spans="1:22">
      <c r="A283" s="57" t="s">
        <v>17</v>
      </c>
      <c r="B283" s="47" t="s">
        <v>88</v>
      </c>
      <c r="C283" s="48" t="s">
        <v>82</v>
      </c>
      <c r="D283" s="49">
        <v>274400</v>
      </c>
      <c r="E283" s="48" t="s">
        <v>586</v>
      </c>
      <c r="F283" s="61" t="s">
        <v>615</v>
      </c>
      <c r="G283" s="63">
        <v>57</v>
      </c>
      <c r="H283" s="61">
        <v>4</v>
      </c>
      <c r="I283" s="61">
        <v>12</v>
      </c>
      <c r="J283" s="61">
        <v>3</v>
      </c>
      <c r="K283" s="61">
        <v>1</v>
      </c>
      <c r="L283" s="61"/>
      <c r="M283" s="61"/>
      <c r="N283" s="61">
        <v>1</v>
      </c>
      <c r="O283" s="61">
        <v>6</v>
      </c>
      <c r="P283" s="61">
        <v>1</v>
      </c>
      <c r="Q283" s="61"/>
      <c r="R283" s="61">
        <v>68</v>
      </c>
      <c r="S283" s="61">
        <v>56</v>
      </c>
      <c r="T283" s="52">
        <f t="shared" si="4"/>
        <v>305.62960842105264</v>
      </c>
      <c r="U283" s="53">
        <f>(G283/S283)/1.1337</f>
        <v>0.89781877291800549</v>
      </c>
      <c r="V283" s="47" t="s">
        <v>607</v>
      </c>
    </row>
    <row r="284" spans="1:22">
      <c r="A284" s="72" t="s">
        <v>209</v>
      </c>
      <c r="B284" s="47" t="s">
        <v>458</v>
      </c>
      <c r="C284" s="48" t="s">
        <v>116</v>
      </c>
      <c r="D284" s="91">
        <v>564600</v>
      </c>
      <c r="E284" s="4" t="s">
        <v>590</v>
      </c>
      <c r="F284" s="4" t="s">
        <v>597</v>
      </c>
      <c r="G284" s="63">
        <v>96</v>
      </c>
      <c r="H284" s="55">
        <v>13</v>
      </c>
      <c r="I284" s="55">
        <v>11</v>
      </c>
      <c r="J284" s="55">
        <v>2</v>
      </c>
      <c r="K284" s="55">
        <v>3</v>
      </c>
      <c r="L284" s="55"/>
      <c r="M284" s="56" t="s">
        <v>643</v>
      </c>
      <c r="N284" s="55">
        <v>1</v>
      </c>
      <c r="O284" s="55">
        <v>9</v>
      </c>
      <c r="P284" s="55">
        <v>2</v>
      </c>
      <c r="Q284" s="55">
        <v>4</v>
      </c>
      <c r="R284" s="55">
        <v>79</v>
      </c>
      <c r="S284" s="55">
        <v>89</v>
      </c>
      <c r="T284" s="52">
        <f t="shared" si="4"/>
        <v>629.47842125</v>
      </c>
      <c r="U284" s="53">
        <f>(G284/S284)/1.2026</f>
        <v>0.89693304955368247</v>
      </c>
      <c r="V284" s="1" t="s">
        <v>825</v>
      </c>
    </row>
    <row r="285" spans="1:22">
      <c r="A285" s="75" t="s">
        <v>265</v>
      </c>
      <c r="B285" s="47" t="s">
        <v>284</v>
      </c>
      <c r="C285" s="61" t="s">
        <v>70</v>
      </c>
      <c r="D285" s="62">
        <v>442600</v>
      </c>
      <c r="E285" s="4" t="s">
        <v>590</v>
      </c>
      <c r="F285" s="4" t="s">
        <v>605</v>
      </c>
      <c r="G285" s="63">
        <v>90</v>
      </c>
      <c r="H285" s="55">
        <v>7</v>
      </c>
      <c r="I285" s="55">
        <v>13</v>
      </c>
      <c r="J285" s="55">
        <v>3</v>
      </c>
      <c r="K285" s="55">
        <v>6</v>
      </c>
      <c r="L285" s="55"/>
      <c r="M285" s="58" t="s">
        <v>616</v>
      </c>
      <c r="N285" s="55">
        <v>1</v>
      </c>
      <c r="O285" s="55">
        <v>10</v>
      </c>
      <c r="P285" s="55">
        <v>2</v>
      </c>
      <c r="Q285" s="55">
        <v>2</v>
      </c>
      <c r="R285" s="55">
        <v>70</v>
      </c>
      <c r="S285" s="55">
        <v>80</v>
      </c>
      <c r="T285" s="52">
        <f t="shared" si="4"/>
        <v>494.02028444444443</v>
      </c>
      <c r="U285" s="53">
        <f>(G285/S285)/1.2557</f>
        <v>0.89591462929043564</v>
      </c>
      <c r="V285" s="1" t="s">
        <v>627</v>
      </c>
    </row>
    <row r="286" spans="1:22">
      <c r="A286" s="57" t="s">
        <v>17</v>
      </c>
      <c r="B286" s="47" t="s">
        <v>33</v>
      </c>
      <c r="C286" s="48" t="s">
        <v>29</v>
      </c>
      <c r="D286" s="49">
        <v>394100</v>
      </c>
      <c r="E286" s="48" t="s">
        <v>586</v>
      </c>
      <c r="F286" s="48" t="s">
        <v>640</v>
      </c>
      <c r="G286" s="63">
        <v>97</v>
      </c>
      <c r="H286" s="61">
        <v>17</v>
      </c>
      <c r="I286" s="61">
        <v>3</v>
      </c>
      <c r="J286" s="61">
        <v>8</v>
      </c>
      <c r="K286" s="61">
        <v>4</v>
      </c>
      <c r="L286" s="61"/>
      <c r="M286" s="88"/>
      <c r="N286" s="61"/>
      <c r="O286" s="61">
        <v>3</v>
      </c>
      <c r="P286" s="61"/>
      <c r="Q286" s="61">
        <v>1</v>
      </c>
      <c r="R286" s="61">
        <v>75</v>
      </c>
      <c r="S286" s="61">
        <v>87</v>
      </c>
      <c r="T286" s="52">
        <f t="shared" si="4"/>
        <v>440.28364453608248</v>
      </c>
      <c r="U286" s="53">
        <f>(G286/S286)/1.2456</f>
        <v>0.89510479185583836</v>
      </c>
      <c r="V286" s="54" t="s">
        <v>635</v>
      </c>
    </row>
    <row r="287" spans="1:22">
      <c r="A287" s="46" t="s">
        <v>138</v>
      </c>
      <c r="B287" s="47" t="s">
        <v>162</v>
      </c>
      <c r="C287" s="48" t="s">
        <v>37</v>
      </c>
      <c r="D287" s="49">
        <v>407100</v>
      </c>
      <c r="E287" s="48" t="s">
        <v>586</v>
      </c>
      <c r="F287" s="48" t="s">
        <v>587</v>
      </c>
      <c r="G287" s="50">
        <v>97</v>
      </c>
      <c r="H287" s="48">
        <v>8</v>
      </c>
      <c r="I287" s="48">
        <v>10</v>
      </c>
      <c r="J287" s="48">
        <v>5</v>
      </c>
      <c r="M287" s="51" t="s">
        <v>588</v>
      </c>
      <c r="N287" s="48">
        <v>3.2</v>
      </c>
      <c r="O287" s="48">
        <v>10</v>
      </c>
      <c r="Q287" s="48">
        <v>1</v>
      </c>
      <c r="R287" s="48">
        <v>83</v>
      </c>
      <c r="S287" s="48">
        <v>87</v>
      </c>
      <c r="T287" s="52">
        <f t="shared" si="4"/>
        <v>454.80708371134023</v>
      </c>
      <c r="U287" s="53">
        <f>(G287/S287)/1.2456</f>
        <v>0.89510479185583836</v>
      </c>
      <c r="V287" s="54" t="s">
        <v>839</v>
      </c>
    </row>
    <row r="288" spans="1:22">
      <c r="A288" s="72" t="s">
        <v>209</v>
      </c>
      <c r="B288" s="47" t="s">
        <v>247</v>
      </c>
      <c r="C288" s="48" t="s">
        <v>82</v>
      </c>
      <c r="D288" s="49">
        <v>425800</v>
      </c>
      <c r="E288" s="48" t="s">
        <v>586</v>
      </c>
      <c r="F288" s="61" t="s">
        <v>615</v>
      </c>
      <c r="G288" s="63">
        <v>71</v>
      </c>
      <c r="H288" s="61">
        <v>12</v>
      </c>
      <c r="I288" s="61">
        <v>5</v>
      </c>
      <c r="J288" s="61">
        <v>1</v>
      </c>
      <c r="K288" s="61">
        <v>4</v>
      </c>
      <c r="L288" s="61"/>
      <c r="M288" s="61" t="s">
        <v>616</v>
      </c>
      <c r="N288" s="61">
        <v>0.1</v>
      </c>
      <c r="O288" s="61">
        <v>5</v>
      </c>
      <c r="P288" s="61">
        <v>3</v>
      </c>
      <c r="Q288" s="61">
        <v>1</v>
      </c>
      <c r="R288" s="61">
        <v>76</v>
      </c>
      <c r="S288" s="61">
        <v>70</v>
      </c>
      <c r="T288" s="52">
        <f t="shared" si="4"/>
        <v>475.93045352112676</v>
      </c>
      <c r="U288" s="53">
        <f>(G288/S288)/1.1337</f>
        <v>0.89466853160952131</v>
      </c>
      <c r="V288" s="47" t="s">
        <v>613</v>
      </c>
    </row>
    <row r="289" spans="1:22">
      <c r="A289" s="57" t="s">
        <v>17</v>
      </c>
      <c r="B289" s="47" t="s">
        <v>89</v>
      </c>
      <c r="C289" s="48" t="s">
        <v>82</v>
      </c>
      <c r="D289" s="49">
        <v>350300</v>
      </c>
      <c r="E289" s="4" t="s">
        <v>590</v>
      </c>
      <c r="F289" s="4" t="s">
        <v>661</v>
      </c>
      <c r="G289" s="63">
        <v>96</v>
      </c>
      <c r="H289" s="55">
        <v>11</v>
      </c>
      <c r="I289" s="55">
        <v>5</v>
      </c>
      <c r="J289" s="55">
        <v>6</v>
      </c>
      <c r="K289" s="55">
        <v>1</v>
      </c>
      <c r="L289" s="55"/>
      <c r="M289" s="58" t="s">
        <v>594</v>
      </c>
      <c r="N289" s="55"/>
      <c r="O289" s="55">
        <v>9</v>
      </c>
      <c r="P289" s="55"/>
      <c r="Q289" s="55">
        <v>1</v>
      </c>
      <c r="R289" s="55">
        <v>93</v>
      </c>
      <c r="S289" s="55">
        <v>85</v>
      </c>
      <c r="T289" s="52">
        <f t="shared" si="4"/>
        <v>391.79595416666672</v>
      </c>
      <c r="U289" s="53">
        <f>(G289/S289)/1.2632</f>
        <v>0.89408784413068576</v>
      </c>
      <c r="V289" s="1" t="s">
        <v>892</v>
      </c>
    </row>
    <row r="290" spans="1:22">
      <c r="A290" s="96" t="s">
        <v>288</v>
      </c>
      <c r="B290" s="1" t="s">
        <v>472</v>
      </c>
      <c r="C290" s="55" t="s">
        <v>34</v>
      </c>
      <c r="D290" s="73">
        <v>708200</v>
      </c>
      <c r="E290" s="48" t="s">
        <v>586</v>
      </c>
      <c r="F290" s="48" t="s">
        <v>639</v>
      </c>
      <c r="G290" s="50">
        <v>94</v>
      </c>
      <c r="H290" s="55">
        <v>3</v>
      </c>
      <c r="I290" s="55">
        <v>12</v>
      </c>
      <c r="J290" s="55">
        <v>2</v>
      </c>
      <c r="K290" s="55">
        <v>5</v>
      </c>
      <c r="L290" s="55">
        <v>46</v>
      </c>
      <c r="M290" s="56" t="s">
        <v>665</v>
      </c>
      <c r="N290" s="55"/>
      <c r="O290" s="55">
        <v>5</v>
      </c>
      <c r="P290" s="55">
        <v>3</v>
      </c>
      <c r="Q290" s="55">
        <v>3</v>
      </c>
      <c r="R290" s="55">
        <v>86</v>
      </c>
      <c r="S290" s="55">
        <v>84</v>
      </c>
      <c r="T290" s="52">
        <f t="shared" si="4"/>
        <v>794.04890808510629</v>
      </c>
      <c r="U290" s="53">
        <f>(G290/S290)/1.2547</f>
        <v>0.89188460910784984</v>
      </c>
      <c r="V290" s="1" t="s">
        <v>642</v>
      </c>
    </row>
    <row r="291" spans="1:22">
      <c r="A291" s="74" t="s">
        <v>17</v>
      </c>
      <c r="B291" s="47" t="s">
        <v>25</v>
      </c>
      <c r="C291" s="61" t="s">
        <v>24</v>
      </c>
      <c r="D291" s="62">
        <v>455000</v>
      </c>
      <c r="E291" s="48" t="s">
        <v>586</v>
      </c>
      <c r="F291" s="48" t="s">
        <v>631</v>
      </c>
      <c r="G291" s="63">
        <v>66</v>
      </c>
      <c r="H291" s="61">
        <v>17</v>
      </c>
      <c r="I291" s="61">
        <v>4</v>
      </c>
      <c r="J291" s="61">
        <v>6</v>
      </c>
      <c r="K291" s="61">
        <v>1</v>
      </c>
      <c r="L291" s="61"/>
      <c r="M291" s="61" t="s">
        <v>616</v>
      </c>
      <c r="N291" s="61"/>
      <c r="O291" s="61"/>
      <c r="P291" s="61"/>
      <c r="Q291" s="61">
        <v>4</v>
      </c>
      <c r="R291" s="61">
        <v>76</v>
      </c>
      <c r="S291" s="61">
        <v>63</v>
      </c>
      <c r="T291" s="52">
        <f t="shared" si="4"/>
        <v>510.71474999999998</v>
      </c>
      <c r="U291" s="53">
        <f>(G291/S291)/1.1759</f>
        <v>0.89090828099247188</v>
      </c>
      <c r="V291" s="47" t="s">
        <v>635</v>
      </c>
    </row>
    <row r="292" spans="1:22">
      <c r="A292" s="46" t="s">
        <v>138</v>
      </c>
      <c r="B292" s="1" t="s">
        <v>175</v>
      </c>
      <c r="C292" s="55" t="s">
        <v>52</v>
      </c>
      <c r="D292" s="62">
        <v>261600</v>
      </c>
      <c r="E292" s="48" t="s">
        <v>590</v>
      </c>
      <c r="F292" s="48" t="s">
        <v>640</v>
      </c>
      <c r="G292" s="50">
        <v>80</v>
      </c>
      <c r="H292" s="55">
        <v>6</v>
      </c>
      <c r="I292" s="55">
        <v>3</v>
      </c>
      <c r="J292" s="55">
        <v>4</v>
      </c>
      <c r="K292" s="55">
        <v>1</v>
      </c>
      <c r="L292" s="55"/>
      <c r="M292" s="56" t="s">
        <v>588</v>
      </c>
      <c r="N292" s="55">
        <v>4</v>
      </c>
      <c r="O292" s="55">
        <v>4</v>
      </c>
      <c r="P292" s="55"/>
      <c r="Q292" s="55">
        <v>1</v>
      </c>
      <c r="R292" s="55">
        <v>100</v>
      </c>
      <c r="S292" s="55">
        <v>73</v>
      </c>
      <c r="T292" s="52">
        <f t="shared" si="4"/>
        <v>293.99523600000003</v>
      </c>
      <c r="U292" s="53">
        <f>(G292/S292)/1.2316</f>
        <v>0.88981033692668399</v>
      </c>
      <c r="V292" s="1" t="s">
        <v>622</v>
      </c>
    </row>
    <row r="293" spans="1:22">
      <c r="A293" s="74" t="s">
        <v>17</v>
      </c>
      <c r="B293" s="47" t="s">
        <v>96</v>
      </c>
      <c r="C293" s="61" t="s">
        <v>90</v>
      </c>
      <c r="D293" s="62">
        <v>335500</v>
      </c>
      <c r="E293" s="61" t="s">
        <v>586</v>
      </c>
      <c r="F293" s="48" t="s">
        <v>630</v>
      </c>
      <c r="G293" s="63">
        <v>83</v>
      </c>
      <c r="H293" s="61">
        <v>6</v>
      </c>
      <c r="I293" s="61">
        <v>7</v>
      </c>
      <c r="J293" s="61">
        <v>4</v>
      </c>
      <c r="K293" s="61">
        <v>3</v>
      </c>
      <c r="L293" s="61"/>
      <c r="M293" s="61" t="s">
        <v>601</v>
      </c>
      <c r="N293" s="61"/>
      <c r="O293" s="61">
        <v>7</v>
      </c>
      <c r="P293" s="61"/>
      <c r="Q293" s="61">
        <v>2</v>
      </c>
      <c r="R293" s="61">
        <v>76</v>
      </c>
      <c r="S293" s="61">
        <v>75</v>
      </c>
      <c r="T293" s="52">
        <f t="shared" si="4"/>
        <v>377.37686746987947</v>
      </c>
      <c r="U293" s="53">
        <f>(G293/S293)/1.2448</f>
        <v>0.88903170522707808</v>
      </c>
      <c r="V293" s="1" t="s">
        <v>17</v>
      </c>
    </row>
    <row r="294" spans="1:22">
      <c r="A294" s="89" t="s">
        <v>288</v>
      </c>
      <c r="B294" s="47" t="s">
        <v>298</v>
      </c>
      <c r="C294" s="61" t="s">
        <v>76</v>
      </c>
      <c r="D294" s="62">
        <v>264400</v>
      </c>
      <c r="E294" s="4" t="s">
        <v>590</v>
      </c>
      <c r="F294" s="4" t="s">
        <v>600</v>
      </c>
      <c r="G294" s="63">
        <v>83</v>
      </c>
      <c r="H294" s="55">
        <v>3</v>
      </c>
      <c r="I294" s="55">
        <v>7</v>
      </c>
      <c r="J294" s="55"/>
      <c r="K294" s="55">
        <v>3</v>
      </c>
      <c r="L294" s="55">
        <v>23</v>
      </c>
      <c r="M294" s="56" t="s">
        <v>645</v>
      </c>
      <c r="N294" s="55">
        <v>1</v>
      </c>
      <c r="O294" s="55">
        <v>6</v>
      </c>
      <c r="P294" s="55">
        <v>3</v>
      </c>
      <c r="Q294" s="55">
        <v>1</v>
      </c>
      <c r="R294" s="55">
        <v>90</v>
      </c>
      <c r="S294" s="55">
        <v>74</v>
      </c>
      <c r="T294" s="52">
        <f t="shared" si="4"/>
        <v>297.77428819277105</v>
      </c>
      <c r="U294" s="53">
        <f>(G294/S294)/1.2632</f>
        <v>0.88792085308868085</v>
      </c>
      <c r="V294" s="1" t="s">
        <v>642</v>
      </c>
    </row>
    <row r="295" spans="1:22">
      <c r="A295" s="59" t="s">
        <v>209</v>
      </c>
      <c r="B295" s="1" t="s">
        <v>235</v>
      </c>
      <c r="C295" s="55" t="s">
        <v>66</v>
      </c>
      <c r="D295" s="62">
        <v>444900</v>
      </c>
      <c r="E295" s="4" t="s">
        <v>590</v>
      </c>
      <c r="F295" s="4" t="s">
        <v>626</v>
      </c>
      <c r="G295" s="63">
        <v>88</v>
      </c>
      <c r="H295" s="55">
        <v>14</v>
      </c>
      <c r="I295" s="55">
        <v>5</v>
      </c>
      <c r="J295" s="55">
        <v>4</v>
      </c>
      <c r="K295" s="55">
        <v>4</v>
      </c>
      <c r="L295" s="55"/>
      <c r="M295" s="58" t="s">
        <v>601</v>
      </c>
      <c r="N295" s="55">
        <v>1.1000000000000001</v>
      </c>
      <c r="O295" s="55">
        <v>6</v>
      </c>
      <c r="P295" s="55">
        <v>2</v>
      </c>
      <c r="Q295" s="55">
        <v>1</v>
      </c>
      <c r="R295" s="55">
        <v>78</v>
      </c>
      <c r="S295" s="55">
        <v>81</v>
      </c>
      <c r="T295" s="52">
        <f t="shared" si="4"/>
        <v>501.11766511363635</v>
      </c>
      <c r="U295" s="53">
        <f>(G295/S295)/1.2237</f>
        <v>0.88781543931226581</v>
      </c>
      <c r="V295" s="1" t="s">
        <v>607</v>
      </c>
    </row>
    <row r="296" spans="1:22">
      <c r="A296" s="57" t="s">
        <v>134</v>
      </c>
      <c r="B296" s="47" t="s">
        <v>136</v>
      </c>
      <c r="C296" s="48" t="s">
        <v>37</v>
      </c>
      <c r="D296" s="49">
        <v>384300</v>
      </c>
      <c r="E296" s="48" t="s">
        <v>586</v>
      </c>
      <c r="F296" s="48" t="s">
        <v>587</v>
      </c>
      <c r="G296" s="50">
        <v>85</v>
      </c>
      <c r="H296" s="48">
        <v>16</v>
      </c>
      <c r="I296" s="48">
        <v>9</v>
      </c>
      <c r="J296" s="48">
        <v>4</v>
      </c>
      <c r="K296" s="48">
        <v>4</v>
      </c>
      <c r="M296" s="51" t="s">
        <v>588</v>
      </c>
      <c r="N296" s="48">
        <v>2</v>
      </c>
      <c r="O296" s="48">
        <v>6</v>
      </c>
      <c r="P296" s="48">
        <v>6</v>
      </c>
      <c r="Q296" s="48">
        <v>4</v>
      </c>
      <c r="R296" s="48">
        <v>68</v>
      </c>
      <c r="S296" s="48">
        <v>77</v>
      </c>
      <c r="T296" s="52">
        <f t="shared" si="4"/>
        <v>433.63146070588238</v>
      </c>
      <c r="U296" s="53">
        <f>(G296/S296)/1.2456</f>
        <v>0.88623643536938335</v>
      </c>
      <c r="V296" s="54" t="s">
        <v>209</v>
      </c>
    </row>
    <row r="297" spans="1:22">
      <c r="A297" s="59" t="s">
        <v>209</v>
      </c>
      <c r="B297" s="47" t="s">
        <v>256</v>
      </c>
      <c r="C297" s="61" t="s">
        <v>106</v>
      </c>
      <c r="D297" s="62">
        <v>410100</v>
      </c>
      <c r="E297" s="48" t="s">
        <v>586</v>
      </c>
      <c r="F297" s="61" t="s">
        <v>624</v>
      </c>
      <c r="G297" s="63">
        <v>86</v>
      </c>
      <c r="H297" s="61">
        <v>11</v>
      </c>
      <c r="I297" s="61">
        <v>10</v>
      </c>
      <c r="J297" s="61">
        <v>9</v>
      </c>
      <c r="K297" s="61">
        <v>1</v>
      </c>
      <c r="L297" s="61"/>
      <c r="M297" s="61"/>
      <c r="N297" s="61"/>
      <c r="O297" s="61">
        <v>7</v>
      </c>
      <c r="P297" s="61">
        <v>2</v>
      </c>
      <c r="Q297" s="61">
        <v>3</v>
      </c>
      <c r="R297" s="61">
        <v>81</v>
      </c>
      <c r="S297" s="61">
        <v>85</v>
      </c>
      <c r="T297" s="52">
        <f t="shared" si="4"/>
        <v>463.09111918604663</v>
      </c>
      <c r="U297" s="53">
        <f>(G297/S297)/1.1425</f>
        <v>0.88557085854035256</v>
      </c>
      <c r="V297" s="47" t="s">
        <v>209</v>
      </c>
    </row>
    <row r="298" spans="1:22">
      <c r="A298" s="46" t="s">
        <v>138</v>
      </c>
      <c r="B298" s="47" t="s">
        <v>150</v>
      </c>
      <c r="C298" s="48" t="s">
        <v>29</v>
      </c>
      <c r="D298" s="49">
        <v>364900</v>
      </c>
      <c r="E298" s="48" t="s">
        <v>586</v>
      </c>
      <c r="F298" s="48" t="s">
        <v>640</v>
      </c>
      <c r="G298" s="63">
        <v>86</v>
      </c>
      <c r="H298" s="61">
        <v>11</v>
      </c>
      <c r="I298" s="61">
        <v>7</v>
      </c>
      <c r="J298" s="61">
        <v>4</v>
      </c>
      <c r="K298" s="61">
        <v>3</v>
      </c>
      <c r="L298" s="61"/>
      <c r="M298" s="88" t="s">
        <v>616</v>
      </c>
      <c r="N298" s="61"/>
      <c r="O298" s="61">
        <v>10</v>
      </c>
      <c r="P298" s="61">
        <v>5</v>
      </c>
      <c r="Q298" s="61">
        <v>3</v>
      </c>
      <c r="R298" s="61">
        <v>77</v>
      </c>
      <c r="S298" s="61">
        <v>78</v>
      </c>
      <c r="T298" s="52">
        <f t="shared" si="4"/>
        <v>412.2385618604651</v>
      </c>
      <c r="U298" s="53">
        <f>(G298/S298)/1.2456</f>
        <v>0.88516707013816842</v>
      </c>
      <c r="V298" s="54" t="s">
        <v>209</v>
      </c>
    </row>
    <row r="299" spans="1:22">
      <c r="A299" s="69" t="s">
        <v>138</v>
      </c>
      <c r="B299" s="1" t="s">
        <v>165</v>
      </c>
      <c r="C299" s="55" t="s">
        <v>45</v>
      </c>
      <c r="D299" s="71">
        <v>498300</v>
      </c>
      <c r="E299" s="4" t="s">
        <v>590</v>
      </c>
      <c r="F299" s="4" t="s">
        <v>610</v>
      </c>
      <c r="G299" s="63">
        <v>91</v>
      </c>
      <c r="H299" s="55">
        <v>10</v>
      </c>
      <c r="I299" s="55">
        <v>10</v>
      </c>
      <c r="J299" s="55">
        <v>5</v>
      </c>
      <c r="K299" s="55">
        <v>1</v>
      </c>
      <c r="L299" s="55"/>
      <c r="M299" s="58" t="s">
        <v>601</v>
      </c>
      <c r="N299" s="55">
        <v>1.2</v>
      </c>
      <c r="O299" s="55">
        <v>8</v>
      </c>
      <c r="P299" s="55">
        <v>1</v>
      </c>
      <c r="Q299" s="55">
        <v>1</v>
      </c>
      <c r="R299" s="55">
        <v>75</v>
      </c>
      <c r="S299" s="55">
        <v>87</v>
      </c>
      <c r="T299" s="52">
        <f t="shared" si="4"/>
        <v>563.3867413186814</v>
      </c>
      <c r="U299" s="53">
        <f>(G299/S299)/1.1826</f>
        <v>0.8844723587808665</v>
      </c>
      <c r="V299" s="1" t="s">
        <v>785</v>
      </c>
    </row>
    <row r="300" spans="1:22">
      <c r="A300" s="46" t="s">
        <v>265</v>
      </c>
      <c r="B300" s="47" t="s">
        <v>470</v>
      </c>
      <c r="C300" s="48" t="s">
        <v>116</v>
      </c>
      <c r="D300" s="91">
        <v>514000</v>
      </c>
      <c r="E300" s="48" t="s">
        <v>586</v>
      </c>
      <c r="F300" s="48" t="s">
        <v>602</v>
      </c>
      <c r="G300" s="50">
        <v>75</v>
      </c>
      <c r="H300" s="61">
        <v>3</v>
      </c>
      <c r="I300" s="61">
        <v>16</v>
      </c>
      <c r="J300" s="61">
        <v>3</v>
      </c>
      <c r="K300" s="61">
        <v>2</v>
      </c>
      <c r="L300" s="61"/>
      <c r="M300" s="78" t="s">
        <v>588</v>
      </c>
      <c r="N300" s="61">
        <v>1</v>
      </c>
      <c r="O300" s="61">
        <v>7</v>
      </c>
      <c r="P300" s="61">
        <v>2</v>
      </c>
      <c r="Q300" s="61">
        <v>2</v>
      </c>
      <c r="R300" s="61">
        <v>94</v>
      </c>
      <c r="S300" s="61">
        <v>70</v>
      </c>
      <c r="T300" s="52">
        <f t="shared" si="4"/>
        <v>581.14895999999999</v>
      </c>
      <c r="U300" s="66">
        <f>(G300/S300)/1.2114</f>
        <v>0.88445482204768977</v>
      </c>
      <c r="V300" s="1" t="s">
        <v>647</v>
      </c>
    </row>
    <row r="301" spans="1:22">
      <c r="A301" s="89" t="s">
        <v>288</v>
      </c>
      <c r="B301" s="47" t="s">
        <v>297</v>
      </c>
      <c r="C301" s="61" t="s">
        <v>70</v>
      </c>
      <c r="D301" s="62">
        <v>239900</v>
      </c>
      <c r="E301" s="61" t="s">
        <v>586</v>
      </c>
      <c r="F301" s="48" t="s">
        <v>626</v>
      </c>
      <c r="G301" s="63">
        <v>69</v>
      </c>
      <c r="H301" s="61">
        <v>8</v>
      </c>
      <c r="I301" s="61">
        <v>1</v>
      </c>
      <c r="J301" s="61">
        <v>3</v>
      </c>
      <c r="K301" s="61">
        <v>3</v>
      </c>
      <c r="L301" s="61">
        <v>21</v>
      </c>
      <c r="M301" s="78" t="s">
        <v>588</v>
      </c>
      <c r="N301" s="61"/>
      <c r="O301" s="61">
        <v>6</v>
      </c>
      <c r="P301" s="61">
        <v>2</v>
      </c>
      <c r="Q301" s="61">
        <v>3</v>
      </c>
      <c r="R301" s="61">
        <v>77</v>
      </c>
      <c r="S301" s="61">
        <v>63</v>
      </c>
      <c r="T301" s="52">
        <f t="shared" si="4"/>
        <v>272.65990956521733</v>
      </c>
      <c r="U301" s="53">
        <f>(G301/S301)/1.2448</f>
        <v>0.87985065491492243</v>
      </c>
      <c r="V301" s="1" t="s">
        <v>642</v>
      </c>
    </row>
    <row r="302" spans="1:22">
      <c r="A302" s="72" t="s">
        <v>209</v>
      </c>
      <c r="B302" s="86" t="s">
        <v>375</v>
      </c>
      <c r="C302" s="48" t="s">
        <v>82</v>
      </c>
      <c r="D302" s="87">
        <v>157800</v>
      </c>
      <c r="E302" s="4" t="s">
        <v>590</v>
      </c>
      <c r="F302" s="4" t="s">
        <v>661</v>
      </c>
      <c r="G302" s="77">
        <v>82</v>
      </c>
      <c r="H302" s="55">
        <v>8</v>
      </c>
      <c r="I302" s="55">
        <v>6</v>
      </c>
      <c r="J302" s="55">
        <v>3</v>
      </c>
      <c r="K302" s="55">
        <v>1</v>
      </c>
      <c r="L302" s="55"/>
      <c r="M302" s="56" t="s">
        <v>606</v>
      </c>
      <c r="N302" s="55">
        <v>3</v>
      </c>
      <c r="O302" s="55">
        <v>4</v>
      </c>
      <c r="P302" s="55"/>
      <c r="Q302" s="55">
        <v>3</v>
      </c>
      <c r="R302" s="55">
        <v>85</v>
      </c>
      <c r="S302" s="55">
        <v>74</v>
      </c>
      <c r="T302" s="52">
        <f t="shared" si="4"/>
        <v>179.88584195121953</v>
      </c>
      <c r="U302" s="53">
        <f>(G302/S302)/1.2632</f>
        <v>0.87722301148520265</v>
      </c>
      <c r="V302" s="1" t="s">
        <v>138</v>
      </c>
    </row>
    <row r="303" spans="1:22">
      <c r="A303" s="75" t="s">
        <v>138</v>
      </c>
      <c r="B303" s="86" t="s">
        <v>351</v>
      </c>
      <c r="C303" s="61" t="s">
        <v>106</v>
      </c>
      <c r="D303" s="90">
        <v>165000</v>
      </c>
      <c r="E303" s="48" t="s">
        <v>586</v>
      </c>
      <c r="F303" s="61" t="s">
        <v>624</v>
      </c>
      <c r="G303" s="63">
        <v>12</v>
      </c>
      <c r="H303" s="61">
        <v>2</v>
      </c>
      <c r="I303" s="61"/>
      <c r="J303" s="61">
        <v>2</v>
      </c>
      <c r="K303" s="61">
        <v>1</v>
      </c>
      <c r="L303" s="61"/>
      <c r="M303" s="61"/>
      <c r="N303" s="61"/>
      <c r="O303" s="61"/>
      <c r="P303" s="61"/>
      <c r="Q303" s="61"/>
      <c r="R303" s="61">
        <v>100</v>
      </c>
      <c r="S303" s="161">
        <v>12</v>
      </c>
      <c r="T303" s="52">
        <f t="shared" si="4"/>
        <v>188.51249999999999</v>
      </c>
      <c r="U303" s="53">
        <f>(G303/S303)/1.1425</f>
        <v>0.87527352297592997</v>
      </c>
      <c r="V303" s="47" t="s">
        <v>768</v>
      </c>
    </row>
    <row r="304" spans="1:22">
      <c r="A304" s="74" t="s">
        <v>17</v>
      </c>
      <c r="B304" s="47" t="s">
        <v>114</v>
      </c>
      <c r="C304" s="61" t="s">
        <v>106</v>
      </c>
      <c r="D304" s="62">
        <v>355400</v>
      </c>
      <c r="E304" s="48" t="s">
        <v>586</v>
      </c>
      <c r="F304" s="61" t="s">
        <v>624</v>
      </c>
      <c r="G304" s="63">
        <v>69</v>
      </c>
      <c r="H304" s="61">
        <v>14</v>
      </c>
      <c r="I304" s="61">
        <v>6</v>
      </c>
      <c r="J304" s="61">
        <v>3</v>
      </c>
      <c r="K304" s="61">
        <v>1</v>
      </c>
      <c r="L304" s="61"/>
      <c r="M304" s="78" t="s">
        <v>668</v>
      </c>
      <c r="N304" s="61">
        <v>0.1</v>
      </c>
      <c r="O304" s="61">
        <v>6</v>
      </c>
      <c r="P304" s="61">
        <v>1</v>
      </c>
      <c r="Q304" s="61">
        <v>4</v>
      </c>
      <c r="R304" s="61">
        <v>55</v>
      </c>
      <c r="S304" s="61">
        <v>69</v>
      </c>
      <c r="T304" s="52">
        <f t="shared" si="4"/>
        <v>406.04449999999997</v>
      </c>
      <c r="U304" s="53">
        <f>(G304/S304)/1.1425</f>
        <v>0.87527352297592997</v>
      </c>
      <c r="V304" s="47" t="s">
        <v>607</v>
      </c>
    </row>
    <row r="305" spans="1:22">
      <c r="A305" s="72" t="s">
        <v>209</v>
      </c>
      <c r="B305" s="1" t="s">
        <v>441</v>
      </c>
      <c r="C305" s="55" t="s">
        <v>52</v>
      </c>
      <c r="D305" s="91">
        <v>580600</v>
      </c>
      <c r="E305" s="48" t="s">
        <v>590</v>
      </c>
      <c r="F305" s="48" t="s">
        <v>640</v>
      </c>
      <c r="G305" s="50">
        <v>74</v>
      </c>
      <c r="H305" s="55">
        <v>6</v>
      </c>
      <c r="I305" s="55">
        <v>6</v>
      </c>
      <c r="J305" s="55">
        <v>2</v>
      </c>
      <c r="K305" s="55">
        <v>3</v>
      </c>
      <c r="L305" s="55"/>
      <c r="M305" s="58" t="s">
        <v>616</v>
      </c>
      <c r="N305" s="55">
        <v>1</v>
      </c>
      <c r="O305" s="55">
        <v>4</v>
      </c>
      <c r="P305" s="55">
        <v>2</v>
      </c>
      <c r="Q305" s="55">
        <v>1</v>
      </c>
      <c r="R305" s="55">
        <v>91</v>
      </c>
      <c r="S305" s="55">
        <v>69</v>
      </c>
      <c r="T305" s="52">
        <f t="shared" si="4"/>
        <v>666.75162486486488</v>
      </c>
      <c r="U305" s="53">
        <f>(G305/S305)/1.2316</f>
        <v>0.87078902899962818</v>
      </c>
      <c r="V305" s="1" t="s">
        <v>727</v>
      </c>
    </row>
    <row r="306" spans="1:22">
      <c r="A306" s="74" t="s">
        <v>17</v>
      </c>
      <c r="B306" s="47" t="s">
        <v>78</v>
      </c>
      <c r="C306" s="61" t="s">
        <v>76</v>
      </c>
      <c r="D306" s="62">
        <v>365700</v>
      </c>
      <c r="E306" s="48" t="s">
        <v>586</v>
      </c>
      <c r="F306" s="48" t="s">
        <v>597</v>
      </c>
      <c r="G306" s="63">
        <v>79</v>
      </c>
      <c r="H306" s="61">
        <v>9</v>
      </c>
      <c r="I306" s="61">
        <v>11</v>
      </c>
      <c r="J306" s="61">
        <v>5</v>
      </c>
      <c r="K306" s="61">
        <v>3</v>
      </c>
      <c r="L306" s="61"/>
      <c r="M306" s="61" t="s">
        <v>616</v>
      </c>
      <c r="N306" s="61">
        <v>1</v>
      </c>
      <c r="O306" s="61">
        <v>5</v>
      </c>
      <c r="P306" s="61"/>
      <c r="Q306" s="61">
        <v>3</v>
      </c>
      <c r="R306" s="61">
        <v>85</v>
      </c>
      <c r="S306" s="61">
        <v>75</v>
      </c>
      <c r="T306" s="52">
        <f t="shared" si="4"/>
        <v>420.16152531645571</v>
      </c>
      <c r="U306" s="53">
        <f>(G306/S306)/1.2102</f>
        <v>0.87037955158926894</v>
      </c>
      <c r="V306" s="64" t="s">
        <v>635</v>
      </c>
    </row>
    <row r="307" spans="1:22">
      <c r="A307" s="59" t="s">
        <v>209</v>
      </c>
      <c r="B307" s="47" t="s">
        <v>249</v>
      </c>
      <c r="C307" s="61" t="s">
        <v>90</v>
      </c>
      <c r="D307" s="62">
        <v>482600</v>
      </c>
      <c r="E307" s="61" t="s">
        <v>586</v>
      </c>
      <c r="F307" s="48" t="s">
        <v>630</v>
      </c>
      <c r="G307" s="63">
        <v>78</v>
      </c>
      <c r="H307" s="61">
        <v>13</v>
      </c>
      <c r="I307" s="61">
        <v>6</v>
      </c>
      <c r="J307" s="61">
        <v>1</v>
      </c>
      <c r="K307" s="61"/>
      <c r="L307" s="61"/>
      <c r="M307" s="61" t="s">
        <v>594</v>
      </c>
      <c r="N307" s="61">
        <v>0.1</v>
      </c>
      <c r="O307" s="61">
        <v>10</v>
      </c>
      <c r="P307" s="61">
        <v>4</v>
      </c>
      <c r="Q307" s="61">
        <v>1</v>
      </c>
      <c r="R307" s="61">
        <v>68</v>
      </c>
      <c r="S307" s="61">
        <v>72</v>
      </c>
      <c r="T307" s="52">
        <f t="shared" si="4"/>
        <v>554.52967384615386</v>
      </c>
      <c r="U307" s="53">
        <f>(G307/S307)/1.2448</f>
        <v>0.87028706083976004</v>
      </c>
      <c r="V307" s="1" t="s">
        <v>647</v>
      </c>
    </row>
    <row r="308" spans="1:22">
      <c r="A308" s="75" t="s">
        <v>138</v>
      </c>
      <c r="B308" s="47" t="s">
        <v>142</v>
      </c>
      <c r="C308" s="61" t="s">
        <v>18</v>
      </c>
      <c r="D308" s="62">
        <v>343500</v>
      </c>
      <c r="E308" s="48" t="s">
        <v>586</v>
      </c>
      <c r="F308" s="48" t="s">
        <v>600</v>
      </c>
      <c r="G308" s="63">
        <v>68</v>
      </c>
      <c r="H308" s="61">
        <v>7</v>
      </c>
      <c r="I308" s="61">
        <v>3</v>
      </c>
      <c r="J308" s="61">
        <v>2</v>
      </c>
      <c r="K308" s="61">
        <v>5</v>
      </c>
      <c r="L308" s="61"/>
      <c r="M308" s="61" t="s">
        <v>601</v>
      </c>
      <c r="N308" s="61">
        <v>1</v>
      </c>
      <c r="O308" s="61">
        <v>5</v>
      </c>
      <c r="P308" s="61"/>
      <c r="Q308" s="61">
        <v>2</v>
      </c>
      <c r="R308" s="61">
        <v>70</v>
      </c>
      <c r="S308" s="61">
        <v>69</v>
      </c>
      <c r="T308" s="52">
        <f t="shared" si="4"/>
        <v>395.15280220588232</v>
      </c>
      <c r="U308" s="53">
        <f>(G308/S308)/1.1337</f>
        <v>0.86928397845709771</v>
      </c>
      <c r="V308" s="47" t="s">
        <v>725</v>
      </c>
    </row>
    <row r="309" spans="1:22">
      <c r="A309" s="59" t="s">
        <v>209</v>
      </c>
      <c r="B309" s="47" t="s">
        <v>460</v>
      </c>
      <c r="C309" s="61" t="s">
        <v>122</v>
      </c>
      <c r="D309" s="73">
        <v>585500</v>
      </c>
      <c r="E309" s="4" t="s">
        <v>590</v>
      </c>
      <c r="F309" s="4" t="s">
        <v>639</v>
      </c>
      <c r="G309" s="63">
        <v>74</v>
      </c>
      <c r="H309" s="55">
        <v>7</v>
      </c>
      <c r="I309" s="55">
        <v>14</v>
      </c>
      <c r="J309" s="55">
        <v>2</v>
      </c>
      <c r="K309" s="55">
        <v>7</v>
      </c>
      <c r="L309" s="55"/>
      <c r="M309" s="58" t="s">
        <v>616</v>
      </c>
      <c r="N309" s="55">
        <v>0.1</v>
      </c>
      <c r="O309" s="55">
        <v>10</v>
      </c>
      <c r="P309" s="55">
        <v>5</v>
      </c>
      <c r="Q309" s="55">
        <v>3</v>
      </c>
      <c r="R309" s="55">
        <v>61</v>
      </c>
      <c r="S309" s="55">
        <v>72</v>
      </c>
      <c r="T309" s="52">
        <f t="shared" si="4"/>
        <v>673.6984540540542</v>
      </c>
      <c r="U309" s="53">
        <f>(G309/S309)/1.1826</f>
        <v>0.86908318770317738</v>
      </c>
      <c r="V309" s="1" t="s">
        <v>209</v>
      </c>
    </row>
    <row r="310" spans="1:22">
      <c r="A310" s="46" t="s">
        <v>265</v>
      </c>
      <c r="B310" s="47" t="s">
        <v>277</v>
      </c>
      <c r="C310" s="48" t="s">
        <v>49</v>
      </c>
      <c r="D310" s="49">
        <v>439000</v>
      </c>
      <c r="E310" s="48" t="s">
        <v>586</v>
      </c>
      <c r="F310" s="48" t="s">
        <v>633</v>
      </c>
      <c r="G310" s="50">
        <v>82</v>
      </c>
      <c r="H310" s="61">
        <v>14</v>
      </c>
      <c r="I310" s="61">
        <v>6</v>
      </c>
      <c r="J310" s="61">
        <v>5</v>
      </c>
      <c r="K310" s="61">
        <v>3</v>
      </c>
      <c r="L310" s="61"/>
      <c r="M310" s="78" t="s">
        <v>588</v>
      </c>
      <c r="N310" s="61"/>
      <c r="O310" s="61">
        <v>8</v>
      </c>
      <c r="P310" s="61">
        <v>3</v>
      </c>
      <c r="Q310" s="61">
        <v>2</v>
      </c>
      <c r="R310" s="61">
        <v>70</v>
      </c>
      <c r="S310" s="61">
        <v>78</v>
      </c>
      <c r="T310" s="52">
        <f t="shared" si="4"/>
        <v>505.86291219512196</v>
      </c>
      <c r="U310" s="66">
        <f>(G310/S310)/1.2114</f>
        <v>0.86782404761602383</v>
      </c>
      <c r="V310" s="1" t="s">
        <v>750</v>
      </c>
    </row>
    <row r="311" spans="1:22">
      <c r="A311" s="75" t="s">
        <v>138</v>
      </c>
      <c r="B311" s="47" t="s">
        <v>142</v>
      </c>
      <c r="C311" s="61" t="s">
        <v>18</v>
      </c>
      <c r="D311" s="62">
        <v>343500</v>
      </c>
      <c r="E311" s="55" t="s">
        <v>590</v>
      </c>
      <c r="F311" s="4" t="s">
        <v>624</v>
      </c>
      <c r="G311" s="50">
        <v>77</v>
      </c>
      <c r="H311" s="55">
        <v>9</v>
      </c>
      <c r="I311" s="55">
        <v>5</v>
      </c>
      <c r="J311" s="55">
        <v>7</v>
      </c>
      <c r="K311" s="55">
        <v>2</v>
      </c>
      <c r="L311" s="55">
        <v>1</v>
      </c>
      <c r="M311" s="58" t="s">
        <v>594</v>
      </c>
      <c r="N311" s="55">
        <v>1.3</v>
      </c>
      <c r="O311" s="55">
        <v>6</v>
      </c>
      <c r="P311" s="55"/>
      <c r="Q311" s="55"/>
      <c r="R311" s="55">
        <v>78</v>
      </c>
      <c r="S311" s="55">
        <v>77</v>
      </c>
      <c r="T311" s="52">
        <f t="shared" si="4"/>
        <v>396.12419999999997</v>
      </c>
      <c r="U311" s="53">
        <f>(G311/S311)/1.1532</f>
        <v>0.8671522719389525</v>
      </c>
      <c r="V311" s="1" t="s">
        <v>882</v>
      </c>
    </row>
    <row r="312" spans="1:22">
      <c r="A312" s="74" t="s">
        <v>17</v>
      </c>
      <c r="B312" s="47" t="s">
        <v>22</v>
      </c>
      <c r="C312" s="61" t="s">
        <v>18</v>
      </c>
      <c r="D312" s="62">
        <v>446200</v>
      </c>
      <c r="E312" s="55" t="s">
        <v>590</v>
      </c>
      <c r="F312" s="4" t="s">
        <v>624</v>
      </c>
      <c r="G312" s="50">
        <v>76</v>
      </c>
      <c r="H312" s="55">
        <v>13</v>
      </c>
      <c r="I312" s="55">
        <v>4</v>
      </c>
      <c r="J312" s="55">
        <v>4</v>
      </c>
      <c r="K312" s="55">
        <v>1</v>
      </c>
      <c r="L312" s="55"/>
      <c r="M312" s="58"/>
      <c r="N312" s="55"/>
      <c r="O312" s="55">
        <v>4</v>
      </c>
      <c r="P312" s="55"/>
      <c r="Q312" s="55"/>
      <c r="R312" s="55">
        <v>88</v>
      </c>
      <c r="S312" s="55">
        <v>76</v>
      </c>
      <c r="T312" s="52">
        <f t="shared" si="4"/>
        <v>514.55783999999994</v>
      </c>
      <c r="U312" s="53">
        <f>(G312/S312)/1.1532</f>
        <v>0.8671522719389525</v>
      </c>
      <c r="V312" s="1" t="s">
        <v>895</v>
      </c>
    </row>
    <row r="313" spans="1:22">
      <c r="A313" s="72" t="s">
        <v>209</v>
      </c>
      <c r="B313" s="1" t="s">
        <v>910</v>
      </c>
      <c r="C313" s="55" t="s">
        <v>37</v>
      </c>
      <c r="D313" s="91">
        <v>544800</v>
      </c>
      <c r="E313" s="48" t="s">
        <v>590</v>
      </c>
      <c r="F313" s="4" t="s">
        <v>591</v>
      </c>
      <c r="G313" s="50">
        <v>63</v>
      </c>
      <c r="H313" s="55">
        <v>9</v>
      </c>
      <c r="I313" s="55">
        <v>15</v>
      </c>
      <c r="J313" s="55">
        <v>1</v>
      </c>
      <c r="K313" s="55">
        <v>2</v>
      </c>
      <c r="L313" s="55"/>
      <c r="M313" s="58" t="s">
        <v>594</v>
      </c>
      <c r="N313" s="55"/>
      <c r="O313" s="55">
        <v>9</v>
      </c>
      <c r="P313" s="55">
        <v>6</v>
      </c>
      <c r="Q313" s="55">
        <v>4</v>
      </c>
      <c r="R313" s="55">
        <v>62</v>
      </c>
      <c r="S313" s="55">
        <v>59</v>
      </c>
      <c r="T313" s="52">
        <f t="shared" si="4"/>
        <v>628.37404952380939</v>
      </c>
      <c r="U313" s="53">
        <f>(G313/S313)/1.2316</f>
        <v>0.86699952108597889</v>
      </c>
      <c r="V313" s="1" t="s">
        <v>209</v>
      </c>
    </row>
    <row r="314" spans="1:22">
      <c r="A314" s="46" t="s">
        <v>304</v>
      </c>
      <c r="B314" s="47" t="s">
        <v>479</v>
      </c>
      <c r="C314" s="48" t="s">
        <v>82</v>
      </c>
      <c r="D314" s="91">
        <v>549500</v>
      </c>
      <c r="E314" s="48" t="s">
        <v>586</v>
      </c>
      <c r="F314" s="61" t="s">
        <v>615</v>
      </c>
      <c r="G314" s="63">
        <v>54</v>
      </c>
      <c r="H314" s="61">
        <v>5</v>
      </c>
      <c r="I314" s="61">
        <v>2</v>
      </c>
      <c r="J314" s="61">
        <v>3</v>
      </c>
      <c r="K314" s="61">
        <v>1</v>
      </c>
      <c r="L314" s="61"/>
      <c r="M314" s="61" t="s">
        <v>601</v>
      </c>
      <c r="N314" s="61">
        <v>2</v>
      </c>
      <c r="O314" s="61">
        <v>3</v>
      </c>
      <c r="P314" s="61"/>
      <c r="Q314" s="61">
        <v>2</v>
      </c>
      <c r="R314" s="61">
        <v>85</v>
      </c>
      <c r="S314" s="61">
        <v>55</v>
      </c>
      <c r="T314" s="52">
        <f t="shared" si="4"/>
        <v>634.50459722222217</v>
      </c>
      <c r="U314" s="53">
        <f>(G314/S314)/1.1337</f>
        <v>0.86602997425966466</v>
      </c>
      <c r="V314" s="47" t="s">
        <v>138</v>
      </c>
    </row>
    <row r="315" spans="1:22">
      <c r="A315" s="74" t="s">
        <v>17</v>
      </c>
      <c r="B315" s="47" t="s">
        <v>123</v>
      </c>
      <c r="C315" s="61" t="s">
        <v>122</v>
      </c>
      <c r="D315" s="62">
        <v>418700</v>
      </c>
      <c r="E315" s="48" t="s">
        <v>586</v>
      </c>
      <c r="F315" s="61" t="s">
        <v>591</v>
      </c>
      <c r="G315" s="50">
        <v>80</v>
      </c>
      <c r="H315" s="61">
        <v>15</v>
      </c>
      <c r="I315" s="61">
        <v>6</v>
      </c>
      <c r="J315" s="61">
        <v>4</v>
      </c>
      <c r="K315" s="61">
        <v>6</v>
      </c>
      <c r="L315" s="61"/>
      <c r="M315" s="61"/>
      <c r="N315" s="61"/>
      <c r="O315" s="61">
        <v>4</v>
      </c>
      <c r="P315" s="61">
        <v>1</v>
      </c>
      <c r="Q315" s="61">
        <v>1</v>
      </c>
      <c r="R315" s="61">
        <v>76</v>
      </c>
      <c r="S315" s="61">
        <v>81</v>
      </c>
      <c r="T315" s="52">
        <f t="shared" si="4"/>
        <v>483.62362200000001</v>
      </c>
      <c r="U315" s="53">
        <f>G315/((S315/1)*1.1408)</f>
        <v>0.86575589146884135</v>
      </c>
      <c r="V315" s="64" t="s">
        <v>667</v>
      </c>
    </row>
    <row r="316" spans="1:22">
      <c r="A316" s="74" t="s">
        <v>17</v>
      </c>
      <c r="B316" s="47" t="s">
        <v>80</v>
      </c>
      <c r="C316" s="61" t="s">
        <v>76</v>
      </c>
      <c r="D316" s="62">
        <v>340500</v>
      </c>
      <c r="E316" s="48" t="s">
        <v>586</v>
      </c>
      <c r="F316" s="48" t="s">
        <v>597</v>
      </c>
      <c r="G316" s="63">
        <v>88</v>
      </c>
      <c r="H316" s="61">
        <v>14</v>
      </c>
      <c r="I316" s="61">
        <v>15</v>
      </c>
      <c r="J316" s="61">
        <v>7</v>
      </c>
      <c r="K316" s="61">
        <v>2</v>
      </c>
      <c r="L316" s="61"/>
      <c r="M316" s="61" t="s">
        <v>601</v>
      </c>
      <c r="N316" s="61"/>
      <c r="O316" s="61">
        <v>6</v>
      </c>
      <c r="P316" s="61">
        <v>1</v>
      </c>
      <c r="Q316" s="61">
        <v>2</v>
      </c>
      <c r="R316" s="61">
        <v>75</v>
      </c>
      <c r="S316" s="61">
        <v>84</v>
      </c>
      <c r="T316" s="52">
        <f t="shared" si="4"/>
        <v>393.34250454545446</v>
      </c>
      <c r="U316" s="53">
        <f>(G316/S316)/1.2102</f>
        <v>0.86565778186997833</v>
      </c>
      <c r="V316" s="64" t="s">
        <v>17</v>
      </c>
    </row>
    <row r="317" spans="1:22">
      <c r="A317" s="74" t="s">
        <v>17</v>
      </c>
      <c r="B317" s="47" t="s">
        <v>421</v>
      </c>
      <c r="C317" s="61" t="s">
        <v>122</v>
      </c>
      <c r="D317" s="73">
        <v>523400</v>
      </c>
      <c r="E317" s="4" t="s">
        <v>590</v>
      </c>
      <c r="F317" s="4" t="s">
        <v>639</v>
      </c>
      <c r="G317" s="63">
        <v>89</v>
      </c>
      <c r="H317" s="55">
        <v>24</v>
      </c>
      <c r="I317" s="55">
        <v>2</v>
      </c>
      <c r="J317" s="55">
        <v>9</v>
      </c>
      <c r="K317" s="55">
        <v>1</v>
      </c>
      <c r="L317" s="55"/>
      <c r="M317" s="58" t="s">
        <v>616</v>
      </c>
      <c r="N317" s="55"/>
      <c r="O317" s="55">
        <v>2</v>
      </c>
      <c r="P317" s="55"/>
      <c r="Q317" s="55">
        <v>2</v>
      </c>
      <c r="R317" s="55">
        <v>80</v>
      </c>
      <c r="S317" s="55">
        <v>87</v>
      </c>
      <c r="T317" s="52">
        <f t="shared" si="4"/>
        <v>605.06333797752814</v>
      </c>
      <c r="U317" s="53">
        <f>(G317/S317)/1.1826</f>
        <v>0.86503340584062771</v>
      </c>
      <c r="V317" s="1" t="s">
        <v>877</v>
      </c>
    </row>
    <row r="318" spans="1:22">
      <c r="A318" s="59" t="s">
        <v>209</v>
      </c>
      <c r="B318" s="47" t="s">
        <v>264</v>
      </c>
      <c r="C318" s="61" t="s">
        <v>122</v>
      </c>
      <c r="D318" s="62">
        <v>360500</v>
      </c>
      <c r="E318" s="48" t="s">
        <v>586</v>
      </c>
      <c r="F318" s="61" t="s">
        <v>591</v>
      </c>
      <c r="G318" s="50">
        <v>74</v>
      </c>
      <c r="H318" s="61">
        <v>15</v>
      </c>
      <c r="I318" s="61">
        <v>9</v>
      </c>
      <c r="J318" s="61">
        <v>5</v>
      </c>
      <c r="K318" s="61">
        <v>2</v>
      </c>
      <c r="L318" s="61"/>
      <c r="M318" s="61" t="s">
        <v>601</v>
      </c>
      <c r="N318" s="61"/>
      <c r="O318" s="61">
        <v>5</v>
      </c>
      <c r="P318" s="61">
        <v>1</v>
      </c>
      <c r="Q318" s="61">
        <v>2</v>
      </c>
      <c r="R318" s="61">
        <v>66</v>
      </c>
      <c r="S318" s="61">
        <v>75</v>
      </c>
      <c r="T318" s="52">
        <f t="shared" si="4"/>
        <v>416.81594594594594</v>
      </c>
      <c r="U318" s="53">
        <f>G318/((S318/1)*1.1408)</f>
        <v>0.8648901355773726</v>
      </c>
      <c r="V318" s="64" t="s">
        <v>651</v>
      </c>
    </row>
    <row r="319" spans="1:22">
      <c r="A319" s="59" t="s">
        <v>209</v>
      </c>
      <c r="B319" s="47" t="s">
        <v>253</v>
      </c>
      <c r="C319" s="61" t="s">
        <v>100</v>
      </c>
      <c r="D319" s="62">
        <v>442600</v>
      </c>
      <c r="E319" s="4" t="s">
        <v>590</v>
      </c>
      <c r="F319" s="4" t="s">
        <v>633</v>
      </c>
      <c r="G319" s="63">
        <v>80</v>
      </c>
      <c r="H319" s="55">
        <v>8</v>
      </c>
      <c r="I319" s="55">
        <v>5</v>
      </c>
      <c r="J319" s="55">
        <v>3</v>
      </c>
      <c r="K319" s="55">
        <v>1</v>
      </c>
      <c r="L319" s="55"/>
      <c r="M319" s="56" t="s">
        <v>588</v>
      </c>
      <c r="N319" s="55">
        <v>2.1</v>
      </c>
      <c r="O319" s="55">
        <v>3</v>
      </c>
      <c r="P319" s="55"/>
      <c r="Q319" s="55">
        <v>2</v>
      </c>
      <c r="R319" s="55">
        <v>84</v>
      </c>
      <c r="S319" s="55">
        <v>77</v>
      </c>
      <c r="T319" s="52">
        <f t="shared" si="4"/>
        <v>512.31060649999995</v>
      </c>
      <c r="U319" s="53">
        <f>(G319/S319)/1.2026</f>
        <v>0.86392901959175039</v>
      </c>
      <c r="V319" s="1" t="s">
        <v>753</v>
      </c>
    </row>
    <row r="320" spans="1:22">
      <c r="A320" s="75" t="s">
        <v>265</v>
      </c>
      <c r="B320" s="47" t="s">
        <v>269</v>
      </c>
      <c r="C320" s="61" t="s">
        <v>24</v>
      </c>
      <c r="D320" s="62">
        <v>365000</v>
      </c>
      <c r="E320" s="4" t="s">
        <v>590</v>
      </c>
      <c r="F320" s="4" t="s">
        <v>630</v>
      </c>
      <c r="G320" s="63">
        <v>90</v>
      </c>
      <c r="H320" s="55">
        <v>11</v>
      </c>
      <c r="I320" s="55">
        <v>12</v>
      </c>
      <c r="J320" s="55">
        <v>3</v>
      </c>
      <c r="K320" s="55">
        <v>4</v>
      </c>
      <c r="L320" s="55"/>
      <c r="M320" s="58"/>
      <c r="N320" s="55">
        <v>1.2</v>
      </c>
      <c r="O320" s="55">
        <v>10</v>
      </c>
      <c r="P320" s="55">
        <v>4</v>
      </c>
      <c r="Q320" s="55">
        <v>2</v>
      </c>
      <c r="R320" s="55">
        <v>65</v>
      </c>
      <c r="S320" s="55">
        <v>83</v>
      </c>
      <c r="T320" s="52">
        <f t="shared" si="4"/>
        <v>422.68257222222229</v>
      </c>
      <c r="U320" s="53">
        <f>(G320/S320)/1.2557</f>
        <v>0.86353217281005834</v>
      </c>
      <c r="V320" s="1" t="s">
        <v>647</v>
      </c>
    </row>
    <row r="321" spans="1:22">
      <c r="A321" s="74" t="s">
        <v>17</v>
      </c>
      <c r="B321" s="47" t="s">
        <v>27</v>
      </c>
      <c r="C321" s="61" t="s">
        <v>24</v>
      </c>
      <c r="D321" s="62">
        <v>480100</v>
      </c>
      <c r="E321" s="4" t="s">
        <v>590</v>
      </c>
      <c r="F321" s="4" t="s">
        <v>630</v>
      </c>
      <c r="G321" s="63">
        <v>106</v>
      </c>
      <c r="H321" s="55">
        <v>9</v>
      </c>
      <c r="I321" s="55">
        <v>12</v>
      </c>
      <c r="J321" s="55">
        <v>8</v>
      </c>
      <c r="K321" s="55">
        <v>3</v>
      </c>
      <c r="L321" s="55"/>
      <c r="M321" s="58" t="s">
        <v>616</v>
      </c>
      <c r="N321" s="55"/>
      <c r="O321" s="55">
        <v>9</v>
      </c>
      <c r="P321" s="55"/>
      <c r="Q321" s="55">
        <v>3</v>
      </c>
      <c r="R321" s="55">
        <v>76</v>
      </c>
      <c r="S321" s="55">
        <v>98</v>
      </c>
      <c r="T321" s="52">
        <f t="shared" si="4"/>
        <v>557.36258358490568</v>
      </c>
      <c r="U321" s="53">
        <f>(G321/S321)/1.2557</f>
        <v>0.86137823768513544</v>
      </c>
      <c r="V321" s="1" t="s">
        <v>730</v>
      </c>
    </row>
    <row r="322" spans="1:22">
      <c r="A322" s="57" t="s">
        <v>134</v>
      </c>
      <c r="B322" s="47" t="s">
        <v>137</v>
      </c>
      <c r="C322" s="48" t="s">
        <v>49</v>
      </c>
      <c r="D322" s="49">
        <v>403900</v>
      </c>
      <c r="E322" s="48" t="s">
        <v>586</v>
      </c>
      <c r="F322" s="48" t="s">
        <v>633</v>
      </c>
      <c r="G322" s="50">
        <v>74</v>
      </c>
      <c r="H322" s="61">
        <v>9</v>
      </c>
      <c r="I322" s="61">
        <v>11</v>
      </c>
      <c r="J322" s="61">
        <v>1</v>
      </c>
      <c r="K322" s="61">
        <v>4</v>
      </c>
      <c r="L322" s="61"/>
      <c r="M322" s="61" t="s">
        <v>601</v>
      </c>
      <c r="N322" s="61"/>
      <c r="O322" s="61">
        <v>9</v>
      </c>
      <c r="P322" s="61">
        <v>5</v>
      </c>
      <c r="Q322" s="61">
        <v>3</v>
      </c>
      <c r="R322" s="61">
        <v>75</v>
      </c>
      <c r="S322" s="61">
        <v>71</v>
      </c>
      <c r="T322" s="52">
        <f t="shared" ref="T322:T385" si="5">(D322/1000)/U322</f>
        <v>469.44860351351355</v>
      </c>
      <c r="U322" s="66">
        <f>(G322/S322)/1.2114</f>
        <v>0.86037107571963056</v>
      </c>
      <c r="V322" s="1" t="s">
        <v>814</v>
      </c>
    </row>
    <row r="323" spans="1:22">
      <c r="A323" s="74" t="s">
        <v>17</v>
      </c>
      <c r="B323" s="1" t="s">
        <v>112</v>
      </c>
      <c r="C323" s="55" t="s">
        <v>106</v>
      </c>
      <c r="D323" s="62">
        <v>487100</v>
      </c>
      <c r="E323" s="55" t="s">
        <v>590</v>
      </c>
      <c r="F323" s="4" t="s">
        <v>602</v>
      </c>
      <c r="G323" s="63">
        <v>69</v>
      </c>
      <c r="H323" s="55">
        <v>10</v>
      </c>
      <c r="I323" s="55">
        <v>6</v>
      </c>
      <c r="J323" s="55"/>
      <c r="K323" s="55">
        <v>3</v>
      </c>
      <c r="L323" s="55"/>
      <c r="M323" s="58"/>
      <c r="N323" s="55">
        <v>0.1</v>
      </c>
      <c r="O323" s="55">
        <v>3</v>
      </c>
      <c r="P323" s="55">
        <v>1</v>
      </c>
      <c r="Q323" s="55">
        <v>2</v>
      </c>
      <c r="R323" s="55">
        <v>75</v>
      </c>
      <c r="S323" s="55">
        <v>62</v>
      </c>
      <c r="T323" s="52">
        <f t="shared" si="5"/>
        <v>566.31940260869578</v>
      </c>
      <c r="U323" s="53">
        <f>(G323/S323)/1.2939</f>
        <v>0.86011533024689035</v>
      </c>
      <c r="V323" s="1" t="s">
        <v>17</v>
      </c>
    </row>
    <row r="324" spans="1:22">
      <c r="A324" s="80" t="s">
        <v>288</v>
      </c>
      <c r="B324" s="60" t="s">
        <v>299</v>
      </c>
      <c r="C324" s="48" t="s">
        <v>82</v>
      </c>
      <c r="D324" s="49">
        <v>490300</v>
      </c>
      <c r="E324" s="48" t="s">
        <v>586</v>
      </c>
      <c r="F324" s="61" t="s">
        <v>615</v>
      </c>
      <c r="G324" s="63">
        <v>78</v>
      </c>
      <c r="H324" s="61">
        <v>3</v>
      </c>
      <c r="I324" s="61">
        <v>6</v>
      </c>
      <c r="J324" s="61">
        <v>4</v>
      </c>
      <c r="K324" s="61">
        <v>2</v>
      </c>
      <c r="L324" s="61">
        <v>16</v>
      </c>
      <c r="M324" s="61"/>
      <c r="N324" s="61">
        <v>1</v>
      </c>
      <c r="O324" s="61">
        <v>5</v>
      </c>
      <c r="P324" s="61">
        <v>2</v>
      </c>
      <c r="Q324" s="61">
        <v>2</v>
      </c>
      <c r="R324" s="61">
        <v>66</v>
      </c>
      <c r="S324" s="61">
        <v>80</v>
      </c>
      <c r="T324" s="52">
        <f t="shared" si="5"/>
        <v>570.1057538461539</v>
      </c>
      <c r="U324" s="53">
        <f>(G324/S324)/1.1337</f>
        <v>0.86001587721619477</v>
      </c>
      <c r="V324" s="47" t="s">
        <v>854</v>
      </c>
    </row>
    <row r="325" spans="1:22">
      <c r="A325" s="72" t="s">
        <v>209</v>
      </c>
      <c r="B325" s="47" t="s">
        <v>245</v>
      </c>
      <c r="C325" s="48" t="s">
        <v>82</v>
      </c>
      <c r="D325" s="49">
        <v>471500</v>
      </c>
      <c r="E325" s="48" t="s">
        <v>586</v>
      </c>
      <c r="F325" s="61" t="s">
        <v>615</v>
      </c>
      <c r="G325" s="63">
        <v>74</v>
      </c>
      <c r="H325" s="61">
        <v>6</v>
      </c>
      <c r="I325" s="61">
        <v>6</v>
      </c>
      <c r="J325" s="61">
        <v>2</v>
      </c>
      <c r="K325" s="61">
        <v>5</v>
      </c>
      <c r="L325" s="61"/>
      <c r="M325" s="78" t="s">
        <v>588</v>
      </c>
      <c r="N325" s="61">
        <v>2</v>
      </c>
      <c r="O325" s="61">
        <v>5</v>
      </c>
      <c r="P325" s="61"/>
      <c r="Q325" s="61">
        <v>2</v>
      </c>
      <c r="R325" s="61">
        <v>75</v>
      </c>
      <c r="S325" s="61">
        <v>76</v>
      </c>
      <c r="T325" s="52">
        <f t="shared" si="5"/>
        <v>548.98656486486482</v>
      </c>
      <c r="U325" s="53">
        <f>(G325/S325)/1.1337</f>
        <v>0.85885526199727957</v>
      </c>
      <c r="V325" s="47" t="s">
        <v>627</v>
      </c>
    </row>
    <row r="326" spans="1:22">
      <c r="A326" s="75" t="s">
        <v>138</v>
      </c>
      <c r="B326" s="86" t="s">
        <v>355</v>
      </c>
      <c r="C326" s="61" t="s">
        <v>122</v>
      </c>
      <c r="D326" s="90">
        <v>135700</v>
      </c>
      <c r="E326" s="4" t="s">
        <v>590</v>
      </c>
      <c r="F326" s="4" t="s">
        <v>639</v>
      </c>
      <c r="G326" s="63">
        <v>77</v>
      </c>
      <c r="H326" s="55">
        <v>9</v>
      </c>
      <c r="I326" s="55">
        <v>9</v>
      </c>
      <c r="J326" s="55">
        <v>5</v>
      </c>
      <c r="K326" s="55">
        <v>2</v>
      </c>
      <c r="L326" s="55"/>
      <c r="M326" s="58" t="s">
        <v>601</v>
      </c>
      <c r="N326" s="55"/>
      <c r="O326" s="55">
        <v>9</v>
      </c>
      <c r="P326" s="55"/>
      <c r="Q326" s="55">
        <v>2</v>
      </c>
      <c r="R326" s="55">
        <v>83</v>
      </c>
      <c r="S326" s="55">
        <v>76</v>
      </c>
      <c r="T326" s="52">
        <f t="shared" si="5"/>
        <v>158.3946794805195</v>
      </c>
      <c r="U326" s="53">
        <f>(G326/S326)/1.1826</f>
        <v>0.85672069570170972</v>
      </c>
      <c r="V326" s="1" t="s">
        <v>17</v>
      </c>
    </row>
    <row r="327" spans="1:22">
      <c r="A327" s="80" t="s">
        <v>288</v>
      </c>
      <c r="B327" s="60" t="s">
        <v>299</v>
      </c>
      <c r="C327" s="48" t="s">
        <v>82</v>
      </c>
      <c r="D327" s="49">
        <v>490300</v>
      </c>
      <c r="E327" s="4" t="s">
        <v>590</v>
      </c>
      <c r="F327" s="4" t="s">
        <v>661</v>
      </c>
      <c r="G327" s="63">
        <v>66</v>
      </c>
      <c r="H327" s="55">
        <v>1</v>
      </c>
      <c r="I327" s="55">
        <v>2</v>
      </c>
      <c r="J327" s="55">
        <v>2</v>
      </c>
      <c r="K327" s="55">
        <v>2</v>
      </c>
      <c r="L327" s="55">
        <v>18</v>
      </c>
      <c r="M327" s="58"/>
      <c r="N327" s="55"/>
      <c r="O327" s="55"/>
      <c r="P327" s="55">
        <v>1</v>
      </c>
      <c r="Q327" s="55"/>
      <c r="R327" s="55">
        <v>66</v>
      </c>
      <c r="S327" s="55">
        <v>61</v>
      </c>
      <c r="T327" s="52">
        <f t="shared" si="5"/>
        <v>572.42673575757578</v>
      </c>
      <c r="U327" s="53">
        <f>(G327/S327)/1.2632</f>
        <v>0.85652882608831071</v>
      </c>
      <c r="V327" s="1" t="s">
        <v>855</v>
      </c>
    </row>
    <row r="328" spans="1:22">
      <c r="A328" s="72" t="s">
        <v>209</v>
      </c>
      <c r="B328" s="47" t="s">
        <v>433</v>
      </c>
      <c r="C328" s="48" t="s">
        <v>29</v>
      </c>
      <c r="D328" s="49">
        <v>501500</v>
      </c>
      <c r="E328" s="4" t="s">
        <v>590</v>
      </c>
      <c r="F328" s="4" t="s">
        <v>612</v>
      </c>
      <c r="G328" s="63">
        <v>90</v>
      </c>
      <c r="H328" s="55">
        <v>14</v>
      </c>
      <c r="I328" s="55">
        <v>8</v>
      </c>
      <c r="J328" s="55">
        <v>6</v>
      </c>
      <c r="K328" s="55">
        <v>7</v>
      </c>
      <c r="L328" s="55"/>
      <c r="M328" s="58" t="s">
        <v>616</v>
      </c>
      <c r="N328" s="55"/>
      <c r="O328" s="55">
        <v>6</v>
      </c>
      <c r="P328" s="55">
        <v>1</v>
      </c>
      <c r="Q328" s="55">
        <v>4</v>
      </c>
      <c r="R328" s="55">
        <v>68</v>
      </c>
      <c r="S328" s="55">
        <v>88</v>
      </c>
      <c r="T328" s="52">
        <f t="shared" si="5"/>
        <v>586.17103111111112</v>
      </c>
      <c r="U328" s="53">
        <f>(G328/S328)/1.1954</f>
        <v>0.85555234459366969</v>
      </c>
      <c r="V328" s="1" t="s">
        <v>710</v>
      </c>
    </row>
    <row r="329" spans="1:22">
      <c r="A329" s="79" t="s">
        <v>209</v>
      </c>
      <c r="B329" s="1" t="s">
        <v>223</v>
      </c>
      <c r="C329" s="55" t="s">
        <v>45</v>
      </c>
      <c r="D329" s="71">
        <v>447500</v>
      </c>
      <c r="E329" s="4" t="s">
        <v>590</v>
      </c>
      <c r="F329" s="4" t="s">
        <v>610</v>
      </c>
      <c r="G329" s="63">
        <v>87</v>
      </c>
      <c r="H329" s="55">
        <v>11</v>
      </c>
      <c r="I329" s="55">
        <v>10</v>
      </c>
      <c r="J329" s="55">
        <v>5</v>
      </c>
      <c r="K329" s="55">
        <v>3</v>
      </c>
      <c r="L329" s="55"/>
      <c r="M329" s="58" t="s">
        <v>601</v>
      </c>
      <c r="N329" s="55"/>
      <c r="O329" s="55">
        <v>4</v>
      </c>
      <c r="P329" s="55">
        <v>1</v>
      </c>
      <c r="Q329" s="55">
        <v>1</v>
      </c>
      <c r="R329" s="55">
        <v>90</v>
      </c>
      <c r="S329" s="55">
        <v>86</v>
      </c>
      <c r="T329" s="52">
        <f t="shared" si="5"/>
        <v>523.13058620689662</v>
      </c>
      <c r="U329" s="53">
        <f>(G329/S329)/1.1826</f>
        <v>0.8554269465387655</v>
      </c>
      <c r="V329" s="1" t="s">
        <v>627</v>
      </c>
    </row>
    <row r="330" spans="1:22">
      <c r="A330" s="89" t="s">
        <v>288</v>
      </c>
      <c r="B330" s="47" t="s">
        <v>296</v>
      </c>
      <c r="C330" s="61" t="s">
        <v>66</v>
      </c>
      <c r="D330" s="62">
        <v>396800</v>
      </c>
      <c r="E330" s="4" t="s">
        <v>590</v>
      </c>
      <c r="F330" s="4" t="s">
        <v>626</v>
      </c>
      <c r="G330" s="63">
        <v>46</v>
      </c>
      <c r="H330" s="55">
        <v>2</v>
      </c>
      <c r="I330" s="55">
        <v>5</v>
      </c>
      <c r="J330" s="55"/>
      <c r="K330" s="55">
        <v>1</v>
      </c>
      <c r="L330" s="55">
        <v>18</v>
      </c>
      <c r="M330" s="58"/>
      <c r="N330" s="55"/>
      <c r="O330" s="55">
        <v>3</v>
      </c>
      <c r="P330" s="55"/>
      <c r="Q330" s="55"/>
      <c r="R330" s="55">
        <v>85</v>
      </c>
      <c r="S330" s="55">
        <v>44</v>
      </c>
      <c r="T330" s="52">
        <f t="shared" si="5"/>
        <v>464.45267478260871</v>
      </c>
      <c r="U330" s="53">
        <f>(G330/S330)/1.2237</f>
        <v>0.85433892739604922</v>
      </c>
      <c r="V330" s="1" t="s">
        <v>702</v>
      </c>
    </row>
    <row r="331" spans="1:22">
      <c r="A331" s="76" t="s">
        <v>134</v>
      </c>
      <c r="B331" s="1" t="s">
        <v>135</v>
      </c>
      <c r="C331" s="55" t="s">
        <v>34</v>
      </c>
      <c r="D331" s="71">
        <v>370900</v>
      </c>
      <c r="E331" s="48" t="s">
        <v>586</v>
      </c>
      <c r="F331" s="48" t="s">
        <v>639</v>
      </c>
      <c r="G331" s="50">
        <v>90</v>
      </c>
      <c r="H331" s="55">
        <v>14</v>
      </c>
      <c r="I331" s="55">
        <v>9</v>
      </c>
      <c r="J331" s="55">
        <v>7</v>
      </c>
      <c r="K331" s="55">
        <v>1</v>
      </c>
      <c r="L331" s="55"/>
      <c r="M331" s="58" t="s">
        <v>601</v>
      </c>
      <c r="N331" s="55"/>
      <c r="O331" s="55">
        <v>6</v>
      </c>
      <c r="P331" s="55"/>
      <c r="Q331" s="55">
        <v>2</v>
      </c>
      <c r="R331" s="55">
        <v>87</v>
      </c>
      <c r="S331" s="55">
        <v>84</v>
      </c>
      <c r="T331" s="52">
        <f t="shared" si="5"/>
        <v>434.34368133333334</v>
      </c>
      <c r="U331" s="53">
        <f>(G331/S331)/1.2547</f>
        <v>0.85393207255006887</v>
      </c>
      <c r="V331" s="1" t="s">
        <v>607</v>
      </c>
    </row>
    <row r="332" spans="1:22">
      <c r="A332" s="59" t="s">
        <v>209</v>
      </c>
      <c r="B332" s="47" t="s">
        <v>258</v>
      </c>
      <c r="C332" s="61" t="s">
        <v>106</v>
      </c>
      <c r="D332" s="62">
        <v>260600</v>
      </c>
      <c r="E332" s="55" t="s">
        <v>590</v>
      </c>
      <c r="F332" s="4" t="s">
        <v>602</v>
      </c>
      <c r="G332" s="63">
        <v>86</v>
      </c>
      <c r="H332" s="55">
        <v>11</v>
      </c>
      <c r="I332" s="55">
        <v>5</v>
      </c>
      <c r="J332" s="55">
        <v>7</v>
      </c>
      <c r="K332" s="55"/>
      <c r="L332" s="55"/>
      <c r="M332" s="58"/>
      <c r="N332" s="55">
        <v>2</v>
      </c>
      <c r="O332" s="55">
        <v>5</v>
      </c>
      <c r="P332" s="55">
        <v>1</v>
      </c>
      <c r="Q332" s="55">
        <v>1</v>
      </c>
      <c r="R332" s="55">
        <v>93</v>
      </c>
      <c r="S332" s="55">
        <v>78</v>
      </c>
      <c r="T332" s="52">
        <f t="shared" si="5"/>
        <v>305.82379674418604</v>
      </c>
      <c r="U332" s="53">
        <f>(G332/S332)/1.2939</f>
        <v>0.85212466385663699</v>
      </c>
      <c r="V332" s="1" t="s">
        <v>794</v>
      </c>
    </row>
    <row r="333" spans="1:22">
      <c r="A333" s="79" t="s">
        <v>209</v>
      </c>
      <c r="B333" s="1" t="s">
        <v>220</v>
      </c>
      <c r="C333" s="55" t="s">
        <v>45</v>
      </c>
      <c r="D333" s="71">
        <v>328600</v>
      </c>
      <c r="E333" s="48" t="s">
        <v>586</v>
      </c>
      <c r="F333" s="48" t="s">
        <v>612</v>
      </c>
      <c r="G333" s="50">
        <v>78</v>
      </c>
      <c r="H333" s="55">
        <v>13</v>
      </c>
      <c r="I333" s="55">
        <v>12</v>
      </c>
      <c r="J333" s="55">
        <v>6</v>
      </c>
      <c r="K333" s="55">
        <v>4</v>
      </c>
      <c r="L333" s="55"/>
      <c r="M333" s="58" t="s">
        <v>637</v>
      </c>
      <c r="N333" s="55">
        <v>0.1</v>
      </c>
      <c r="O333" s="55">
        <v>7</v>
      </c>
      <c r="P333" s="55">
        <v>4</v>
      </c>
      <c r="Q333" s="55">
        <v>5</v>
      </c>
      <c r="R333" s="55">
        <v>68</v>
      </c>
      <c r="S333" s="55">
        <v>73</v>
      </c>
      <c r="T333" s="52">
        <f t="shared" si="5"/>
        <v>385.86529051282054</v>
      </c>
      <c r="U333" s="53">
        <f>(G333/S333)/1.2547</f>
        <v>0.85159253262527423</v>
      </c>
      <c r="V333" s="1" t="s">
        <v>613</v>
      </c>
    </row>
    <row r="334" spans="1:22">
      <c r="A334" s="57" t="s">
        <v>17</v>
      </c>
      <c r="B334" s="47" t="s">
        <v>120</v>
      </c>
      <c r="C334" s="48" t="s">
        <v>116</v>
      </c>
      <c r="D334" s="49">
        <v>428900</v>
      </c>
      <c r="E334" s="4" t="s">
        <v>590</v>
      </c>
      <c r="F334" s="4" t="s">
        <v>597</v>
      </c>
      <c r="G334" s="63">
        <v>85</v>
      </c>
      <c r="H334" s="55">
        <v>17</v>
      </c>
      <c r="I334" s="55">
        <v>5</v>
      </c>
      <c r="J334" s="55">
        <v>3</v>
      </c>
      <c r="K334" s="55">
        <v>3</v>
      </c>
      <c r="L334" s="55"/>
      <c r="M334" s="58" t="s">
        <v>601</v>
      </c>
      <c r="N334" s="55"/>
      <c r="O334" s="55">
        <v>4</v>
      </c>
      <c r="P334" s="55"/>
      <c r="Q334" s="55">
        <v>3</v>
      </c>
      <c r="R334" s="55">
        <v>86</v>
      </c>
      <c r="S334" s="55">
        <v>83</v>
      </c>
      <c r="T334" s="52">
        <f t="shared" si="5"/>
        <v>503.65878376470579</v>
      </c>
      <c r="U334" s="53">
        <f>(G334/S334)/1.2026</f>
        <v>0.85156858934156732</v>
      </c>
      <c r="V334" s="1" t="s">
        <v>596</v>
      </c>
    </row>
    <row r="335" spans="1:22">
      <c r="A335" s="74" t="s">
        <v>17</v>
      </c>
      <c r="B335" s="86" t="s">
        <v>319</v>
      </c>
      <c r="C335" s="61" t="s">
        <v>66</v>
      </c>
      <c r="D335" s="90">
        <v>123900</v>
      </c>
      <c r="E335" s="48" t="s">
        <v>586</v>
      </c>
      <c r="F335" s="61" t="s">
        <v>605</v>
      </c>
      <c r="G335" s="77">
        <v>79</v>
      </c>
      <c r="H335" s="61">
        <v>8</v>
      </c>
      <c r="I335" s="61">
        <v>13</v>
      </c>
      <c r="J335" s="61">
        <v>6</v>
      </c>
      <c r="K335" s="61">
        <v>4</v>
      </c>
      <c r="L335" s="61"/>
      <c r="M335" s="78" t="s">
        <v>668</v>
      </c>
      <c r="N335" s="61"/>
      <c r="O335" s="61">
        <v>8</v>
      </c>
      <c r="P335" s="61">
        <v>1</v>
      </c>
      <c r="Q335" s="61">
        <v>3</v>
      </c>
      <c r="R335" s="61">
        <v>71</v>
      </c>
      <c r="S335" s="61">
        <v>79</v>
      </c>
      <c r="T335" s="52">
        <f t="shared" si="5"/>
        <v>145.69400999999999</v>
      </c>
      <c r="U335" s="53">
        <f>(G335/S335)/1.1759</f>
        <v>0.8504124500382686</v>
      </c>
      <c r="V335" s="47" t="s">
        <v>613</v>
      </c>
    </row>
    <row r="336" spans="1:22">
      <c r="A336" s="75" t="s">
        <v>265</v>
      </c>
      <c r="B336" s="47" t="s">
        <v>270</v>
      </c>
      <c r="C336" s="61" t="s">
        <v>24</v>
      </c>
      <c r="D336" s="62">
        <v>275900</v>
      </c>
      <c r="E336" s="4" t="s">
        <v>590</v>
      </c>
      <c r="F336" s="4" t="s">
        <v>630</v>
      </c>
      <c r="G336" s="63">
        <v>82</v>
      </c>
      <c r="H336" s="55">
        <v>15</v>
      </c>
      <c r="I336" s="55">
        <v>6</v>
      </c>
      <c r="J336" s="55">
        <v>5</v>
      </c>
      <c r="K336" s="55">
        <v>2</v>
      </c>
      <c r="L336" s="55"/>
      <c r="M336" s="56" t="s">
        <v>588</v>
      </c>
      <c r="N336" s="55"/>
      <c r="O336" s="55">
        <v>7</v>
      </c>
      <c r="P336" s="55"/>
      <c r="Q336" s="55">
        <v>2</v>
      </c>
      <c r="R336" s="55">
        <v>85</v>
      </c>
      <c r="S336" s="55">
        <v>77</v>
      </c>
      <c r="T336" s="52">
        <f t="shared" si="5"/>
        <v>325.32277451219517</v>
      </c>
      <c r="U336" s="53">
        <f>(G336/S336)/1.2557</f>
        <v>0.84808080348416404</v>
      </c>
      <c r="V336" s="1" t="s">
        <v>908</v>
      </c>
    </row>
    <row r="337" spans="1:22">
      <c r="A337" s="74" t="s">
        <v>17</v>
      </c>
      <c r="B337" s="1" t="s">
        <v>53</v>
      </c>
      <c r="C337" s="55" t="s">
        <v>52</v>
      </c>
      <c r="D337" s="62">
        <v>346100</v>
      </c>
      <c r="E337" s="48" t="s">
        <v>590</v>
      </c>
      <c r="F337" s="48" t="s">
        <v>640</v>
      </c>
      <c r="G337" s="50">
        <v>72</v>
      </c>
      <c r="H337" s="55">
        <v>12</v>
      </c>
      <c r="I337" s="55">
        <v>2</v>
      </c>
      <c r="J337" s="55">
        <v>4</v>
      </c>
      <c r="K337" s="55">
        <v>1</v>
      </c>
      <c r="L337" s="55"/>
      <c r="M337" s="58" t="s">
        <v>601</v>
      </c>
      <c r="N337" s="55">
        <v>1.1000000000000001</v>
      </c>
      <c r="O337" s="55">
        <v>3</v>
      </c>
      <c r="P337" s="55">
        <v>1</v>
      </c>
      <c r="Q337" s="55">
        <v>1</v>
      </c>
      <c r="R337" s="55">
        <v>85</v>
      </c>
      <c r="S337" s="55">
        <v>69</v>
      </c>
      <c r="T337" s="52">
        <f t="shared" si="5"/>
        <v>408.49606166666672</v>
      </c>
      <c r="U337" s="53">
        <f>(G337/S337)/1.2316</f>
        <v>0.84725419037801653</v>
      </c>
      <c r="V337" s="1" t="s">
        <v>617</v>
      </c>
    </row>
    <row r="338" spans="1:22">
      <c r="A338" s="74" t="s">
        <v>17</v>
      </c>
      <c r="B338" s="47" t="s">
        <v>415</v>
      </c>
      <c r="C338" s="61" t="s">
        <v>18</v>
      </c>
      <c r="D338" s="73">
        <v>587600</v>
      </c>
      <c r="E338" s="55" t="s">
        <v>590</v>
      </c>
      <c r="F338" s="4" t="s">
        <v>624</v>
      </c>
      <c r="G338" s="50">
        <v>82</v>
      </c>
      <c r="H338" s="55">
        <v>12</v>
      </c>
      <c r="I338" s="55">
        <v>11</v>
      </c>
      <c r="J338" s="55">
        <v>5</v>
      </c>
      <c r="K338" s="55">
        <v>1</v>
      </c>
      <c r="L338" s="55"/>
      <c r="M338" s="58"/>
      <c r="N338" s="55"/>
      <c r="O338" s="55">
        <v>5</v>
      </c>
      <c r="P338" s="55"/>
      <c r="Q338" s="55">
        <v>1</v>
      </c>
      <c r="R338" s="55">
        <v>82</v>
      </c>
      <c r="S338" s="55">
        <v>84</v>
      </c>
      <c r="T338" s="52">
        <f t="shared" si="5"/>
        <v>694.14764487804882</v>
      </c>
      <c r="U338" s="53">
        <f>(G338/S338)/1.1532</f>
        <v>0.84650578927373932</v>
      </c>
      <c r="V338" s="1" t="s">
        <v>617</v>
      </c>
    </row>
    <row r="339" spans="1:22">
      <c r="A339" s="79" t="s">
        <v>209</v>
      </c>
      <c r="B339" s="1" t="s">
        <v>217</v>
      </c>
      <c r="C339" s="55" t="s">
        <v>34</v>
      </c>
      <c r="D339" s="71">
        <v>489100</v>
      </c>
      <c r="E339" s="4" t="s">
        <v>590</v>
      </c>
      <c r="F339" s="4" t="s">
        <v>587</v>
      </c>
      <c r="G339" s="63">
        <v>87</v>
      </c>
      <c r="H339" s="55">
        <v>13</v>
      </c>
      <c r="I339" s="55">
        <v>9</v>
      </c>
      <c r="J339" s="55">
        <v>6</v>
      </c>
      <c r="K339" s="55">
        <v>3</v>
      </c>
      <c r="L339" s="55"/>
      <c r="M339" s="56" t="s">
        <v>588</v>
      </c>
      <c r="N339" s="55">
        <v>1.2</v>
      </c>
      <c r="O339" s="55">
        <v>7</v>
      </c>
      <c r="P339" s="55">
        <v>2</v>
      </c>
      <c r="Q339" s="55">
        <v>3</v>
      </c>
      <c r="R339" s="55">
        <v>63</v>
      </c>
      <c r="S339" s="55">
        <v>86</v>
      </c>
      <c r="T339" s="52">
        <f t="shared" si="5"/>
        <v>577.94979356321835</v>
      </c>
      <c r="U339" s="53">
        <f>(G339/S339)/1.1954</f>
        <v>0.84626728038877719</v>
      </c>
      <c r="V339" s="1" t="s">
        <v>751</v>
      </c>
    </row>
    <row r="340" spans="1:22">
      <c r="A340" s="46" t="s">
        <v>138</v>
      </c>
      <c r="B340" s="47" t="s">
        <v>159</v>
      </c>
      <c r="C340" s="48" t="s">
        <v>37</v>
      </c>
      <c r="D340" s="49">
        <v>368600</v>
      </c>
      <c r="E340" s="48" t="s">
        <v>586</v>
      </c>
      <c r="F340" s="48" t="s">
        <v>587</v>
      </c>
      <c r="G340" s="50">
        <v>82</v>
      </c>
      <c r="H340" s="48">
        <v>9</v>
      </c>
      <c r="I340" s="48">
        <v>5</v>
      </c>
      <c r="J340" s="48">
        <v>4</v>
      </c>
      <c r="K340" s="48">
        <v>4</v>
      </c>
      <c r="M340" s="51" t="s">
        <v>588</v>
      </c>
      <c r="N340" s="48">
        <v>2</v>
      </c>
      <c r="O340" s="48">
        <v>7</v>
      </c>
      <c r="P340" s="48">
        <v>3</v>
      </c>
      <c r="Q340" s="48">
        <v>2</v>
      </c>
      <c r="R340" s="48">
        <v>85</v>
      </c>
      <c r="S340" s="48">
        <v>78</v>
      </c>
      <c r="T340" s="52">
        <f t="shared" si="5"/>
        <v>436.73166439024396</v>
      </c>
      <c r="U340" s="53">
        <f>(G340/S340)/1.2456</f>
        <v>0.84399650873639309</v>
      </c>
      <c r="V340" s="54" t="s">
        <v>589</v>
      </c>
    </row>
    <row r="341" spans="1:22">
      <c r="A341" s="59" t="s">
        <v>209</v>
      </c>
      <c r="B341" s="47" t="s">
        <v>215</v>
      </c>
      <c r="C341" s="61" t="s">
        <v>24</v>
      </c>
      <c r="D341" s="62">
        <v>434300</v>
      </c>
      <c r="E341" s="4" t="s">
        <v>590</v>
      </c>
      <c r="F341" s="4" t="s">
        <v>630</v>
      </c>
      <c r="G341" s="63">
        <v>71</v>
      </c>
      <c r="H341" s="55">
        <v>6</v>
      </c>
      <c r="I341" s="55">
        <v>11</v>
      </c>
      <c r="J341" s="55">
        <v>3</v>
      </c>
      <c r="K341" s="55">
        <v>3</v>
      </c>
      <c r="L341" s="55"/>
      <c r="M341" s="56" t="s">
        <v>592</v>
      </c>
      <c r="N341" s="55">
        <v>0.1</v>
      </c>
      <c r="O341" s="55">
        <v>10</v>
      </c>
      <c r="P341" s="55">
        <v>5</v>
      </c>
      <c r="Q341" s="55">
        <v>4</v>
      </c>
      <c r="R341" s="55">
        <v>76</v>
      </c>
      <c r="S341" s="55">
        <v>67</v>
      </c>
      <c r="T341" s="52">
        <f t="shared" si="5"/>
        <v>514.62653760563387</v>
      </c>
      <c r="U341" s="53">
        <f>(G341/S341)/1.2557</f>
        <v>0.8439129509734119</v>
      </c>
      <c r="V341" s="1" t="s">
        <v>775</v>
      </c>
    </row>
    <row r="342" spans="1:22">
      <c r="A342" s="57" t="s">
        <v>17</v>
      </c>
      <c r="B342" s="86" t="s">
        <v>313</v>
      </c>
      <c r="C342" s="48" t="s">
        <v>49</v>
      </c>
      <c r="D342" s="87">
        <v>188900</v>
      </c>
      <c r="E342" s="48" t="s">
        <v>586</v>
      </c>
      <c r="F342" s="48" t="s">
        <v>633</v>
      </c>
      <c r="G342" s="65">
        <v>93</v>
      </c>
      <c r="H342" s="61">
        <v>9</v>
      </c>
      <c r="I342" s="61">
        <v>3</v>
      </c>
      <c r="J342" s="61">
        <v>3</v>
      </c>
      <c r="K342" s="61">
        <v>5</v>
      </c>
      <c r="L342" s="61"/>
      <c r="M342" s="61" t="s">
        <v>604</v>
      </c>
      <c r="N342" s="61"/>
      <c r="O342" s="61">
        <v>8</v>
      </c>
      <c r="P342" s="61">
        <v>1</v>
      </c>
      <c r="Q342" s="61"/>
      <c r="R342" s="61">
        <v>91</v>
      </c>
      <c r="S342" s="61">
        <v>91</v>
      </c>
      <c r="T342" s="52">
        <f t="shared" si="5"/>
        <v>223.91231032258068</v>
      </c>
      <c r="U342" s="66">
        <f>(G342/S342)/1.2114</f>
        <v>0.84363383026087324</v>
      </c>
      <c r="V342" s="1" t="s">
        <v>874</v>
      </c>
    </row>
    <row r="343" spans="1:22">
      <c r="A343" s="74" t="s">
        <v>17</v>
      </c>
      <c r="B343" s="86" t="s">
        <v>330</v>
      </c>
      <c r="C343" s="61" t="s">
        <v>122</v>
      </c>
      <c r="D343" s="90">
        <v>123900</v>
      </c>
      <c r="E343" s="48" t="s">
        <v>586</v>
      </c>
      <c r="F343" s="61" t="s">
        <v>591</v>
      </c>
      <c r="G343" s="65">
        <v>76</v>
      </c>
      <c r="H343" s="61">
        <v>10</v>
      </c>
      <c r="I343" s="61">
        <v>7</v>
      </c>
      <c r="J343" s="61">
        <v>3</v>
      </c>
      <c r="K343" s="98">
        <v>10</v>
      </c>
      <c r="L343" s="61"/>
      <c r="M343" s="61" t="s">
        <v>594</v>
      </c>
      <c r="N343" s="61"/>
      <c r="O343" s="61">
        <v>4</v>
      </c>
      <c r="P343" s="61">
        <v>2</v>
      </c>
      <c r="Q343" s="61">
        <v>2</v>
      </c>
      <c r="R343" s="61">
        <v>76</v>
      </c>
      <c r="S343" s="61">
        <v>79</v>
      </c>
      <c r="T343" s="52">
        <f t="shared" si="5"/>
        <v>146.92453263157896</v>
      </c>
      <c r="U343" s="53">
        <f>G343/((S343/1)*1.1408)</f>
        <v>0.84329007403199174</v>
      </c>
      <c r="V343" s="64" t="s">
        <v>652</v>
      </c>
    </row>
    <row r="344" spans="1:22">
      <c r="A344" s="74" t="s">
        <v>17</v>
      </c>
      <c r="B344" s="86" t="s">
        <v>315</v>
      </c>
      <c r="C344" s="61" t="s">
        <v>52</v>
      </c>
      <c r="D344" s="90">
        <v>203800</v>
      </c>
      <c r="E344" s="48" t="s">
        <v>586</v>
      </c>
      <c r="F344" s="61" t="s">
        <v>610</v>
      </c>
      <c r="G344" s="50">
        <v>71</v>
      </c>
      <c r="H344" s="61">
        <v>12</v>
      </c>
      <c r="I344" s="61">
        <v>3</v>
      </c>
      <c r="J344" s="61">
        <v>6</v>
      </c>
      <c r="K344" s="61">
        <v>1</v>
      </c>
      <c r="L344" s="61"/>
      <c r="M344" s="61" t="s">
        <v>616</v>
      </c>
      <c r="N344" s="61">
        <v>1</v>
      </c>
      <c r="O344" s="61">
        <v>4</v>
      </c>
      <c r="P344" s="61"/>
      <c r="Q344" s="61">
        <v>1</v>
      </c>
      <c r="R344" s="61">
        <v>86</v>
      </c>
      <c r="S344" s="61">
        <v>74</v>
      </c>
      <c r="T344" s="52">
        <f t="shared" si="5"/>
        <v>242.31877408450708</v>
      </c>
      <c r="U344" s="53">
        <f>G344/((S344/1)*1.1408)</f>
        <v>0.8410409006481937</v>
      </c>
      <c r="V344" s="1" t="s">
        <v>17</v>
      </c>
    </row>
    <row r="345" spans="1:22">
      <c r="A345" s="57" t="s">
        <v>17</v>
      </c>
      <c r="B345" s="1" t="s">
        <v>39</v>
      </c>
      <c r="C345" s="55" t="s">
        <v>37</v>
      </c>
      <c r="D345" s="49">
        <v>407600</v>
      </c>
      <c r="E345" s="48" t="s">
        <v>590</v>
      </c>
      <c r="F345" s="4" t="s">
        <v>591</v>
      </c>
      <c r="G345" s="50">
        <v>88</v>
      </c>
      <c r="H345" s="55">
        <v>11</v>
      </c>
      <c r="I345" s="55">
        <v>11</v>
      </c>
      <c r="J345" s="55">
        <v>3</v>
      </c>
      <c r="K345" s="55">
        <v>7</v>
      </c>
      <c r="L345" s="55"/>
      <c r="M345" s="58" t="s">
        <v>616</v>
      </c>
      <c r="N345" s="55"/>
      <c r="O345" s="55">
        <v>6</v>
      </c>
      <c r="P345" s="55">
        <v>1</v>
      </c>
      <c r="Q345" s="55">
        <v>3</v>
      </c>
      <c r="R345" s="55">
        <v>72</v>
      </c>
      <c r="S345" s="55">
        <v>85</v>
      </c>
      <c r="T345" s="52">
        <f t="shared" si="5"/>
        <v>484.88651818181813</v>
      </c>
      <c r="U345" s="53">
        <f>(G345/S345)/1.2316</f>
        <v>0.84060905947309106</v>
      </c>
      <c r="V345" s="1" t="s">
        <v>617</v>
      </c>
    </row>
    <row r="346" spans="1:22">
      <c r="A346" s="57" t="s">
        <v>17</v>
      </c>
      <c r="B346" s="86" t="s">
        <v>316</v>
      </c>
      <c r="C346" s="48" t="s">
        <v>58</v>
      </c>
      <c r="D346" s="87">
        <v>173700</v>
      </c>
      <c r="E346" s="55" t="s">
        <v>590</v>
      </c>
      <c r="F346" s="4" t="s">
        <v>615</v>
      </c>
      <c r="G346" s="50">
        <v>63</v>
      </c>
      <c r="H346" s="55">
        <v>7</v>
      </c>
      <c r="I346" s="55">
        <v>5</v>
      </c>
      <c r="J346" s="55">
        <v>5</v>
      </c>
      <c r="K346" s="55">
        <v>2</v>
      </c>
      <c r="L346" s="55"/>
      <c r="M346" s="58" t="s">
        <v>616</v>
      </c>
      <c r="N346" s="55"/>
      <c r="O346" s="55">
        <v>6</v>
      </c>
      <c r="P346" s="55">
        <v>1</v>
      </c>
      <c r="Q346" s="55">
        <v>1</v>
      </c>
      <c r="R346" s="55">
        <v>91</v>
      </c>
      <c r="S346" s="55">
        <v>65</v>
      </c>
      <c r="T346" s="52">
        <f t="shared" si="5"/>
        <v>206.66991428571427</v>
      </c>
      <c r="U346" s="53">
        <f>(G346/S346)/1.1532</f>
        <v>0.84047066357160005</v>
      </c>
      <c r="V346" s="1" t="s">
        <v>671</v>
      </c>
    </row>
    <row r="347" spans="1:22">
      <c r="A347" s="75" t="s">
        <v>138</v>
      </c>
      <c r="B347" s="47" t="s">
        <v>148</v>
      </c>
      <c r="C347" s="61" t="s">
        <v>24</v>
      </c>
      <c r="D347" s="62">
        <v>317600</v>
      </c>
      <c r="E347" s="48" t="s">
        <v>586</v>
      </c>
      <c r="F347" s="48" t="s">
        <v>631</v>
      </c>
      <c r="G347" s="63">
        <v>79</v>
      </c>
      <c r="H347" s="61">
        <v>4</v>
      </c>
      <c r="I347" s="61">
        <v>11</v>
      </c>
      <c r="J347" s="61">
        <v>3</v>
      </c>
      <c r="K347" s="61">
        <v>3</v>
      </c>
      <c r="L347" s="61">
        <v>10</v>
      </c>
      <c r="M347" s="78" t="s">
        <v>687</v>
      </c>
      <c r="N347" s="61">
        <v>1</v>
      </c>
      <c r="O347" s="61">
        <v>11</v>
      </c>
      <c r="P347" s="61">
        <v>4</v>
      </c>
      <c r="Q347" s="61">
        <v>2</v>
      </c>
      <c r="R347" s="61">
        <v>73</v>
      </c>
      <c r="S347" s="61">
        <v>80</v>
      </c>
      <c r="T347" s="52">
        <f t="shared" si="5"/>
        <v>378.19325569620253</v>
      </c>
      <c r="U347" s="53">
        <f>(G347/S347)/1.1759</f>
        <v>0.83978229441279029</v>
      </c>
      <c r="V347" s="47" t="s">
        <v>702</v>
      </c>
    </row>
    <row r="348" spans="1:22">
      <c r="A348" s="74" t="s">
        <v>17</v>
      </c>
      <c r="B348" s="1" t="s">
        <v>55</v>
      </c>
      <c r="C348" s="55" t="s">
        <v>52</v>
      </c>
      <c r="D348" s="62">
        <v>336100</v>
      </c>
      <c r="E348" s="48" t="s">
        <v>590</v>
      </c>
      <c r="F348" s="48" t="s">
        <v>640</v>
      </c>
      <c r="G348" s="50">
        <v>91</v>
      </c>
      <c r="H348" s="55">
        <v>20</v>
      </c>
      <c r="I348" s="55">
        <v>1</v>
      </c>
      <c r="J348" s="55">
        <v>9</v>
      </c>
      <c r="K348" s="55">
        <v>2</v>
      </c>
      <c r="L348" s="55"/>
      <c r="M348" s="56" t="s">
        <v>747</v>
      </c>
      <c r="N348" s="55"/>
      <c r="O348" s="55">
        <v>5</v>
      </c>
      <c r="P348" s="55"/>
      <c r="Q348" s="55">
        <v>2</v>
      </c>
      <c r="R348" s="55">
        <v>90</v>
      </c>
      <c r="S348" s="55">
        <v>88</v>
      </c>
      <c r="T348" s="52">
        <f t="shared" si="5"/>
        <v>400.29436131868135</v>
      </c>
      <c r="U348" s="53">
        <f>(G348/S348)/1.2316</f>
        <v>0.83963211196079013</v>
      </c>
      <c r="V348" s="1" t="s">
        <v>748</v>
      </c>
    </row>
    <row r="349" spans="1:22">
      <c r="A349" s="57" t="s">
        <v>17</v>
      </c>
      <c r="B349" s="47" t="s">
        <v>83</v>
      </c>
      <c r="C349" s="48" t="s">
        <v>82</v>
      </c>
      <c r="D349" s="49">
        <v>420500</v>
      </c>
      <c r="E349" s="48" t="s">
        <v>586</v>
      </c>
      <c r="F349" s="61" t="s">
        <v>615</v>
      </c>
      <c r="G349" s="63">
        <v>79</v>
      </c>
      <c r="H349" s="61">
        <v>13</v>
      </c>
      <c r="I349" s="61">
        <v>7</v>
      </c>
      <c r="J349" s="61">
        <v>3</v>
      </c>
      <c r="K349" s="61">
        <v>1</v>
      </c>
      <c r="L349" s="61"/>
      <c r="M349" s="61" t="s">
        <v>594</v>
      </c>
      <c r="N349" s="61"/>
      <c r="O349" s="61">
        <v>10</v>
      </c>
      <c r="P349" s="61">
        <v>1</v>
      </c>
      <c r="Q349" s="61">
        <v>3</v>
      </c>
      <c r="R349" s="61">
        <v>75</v>
      </c>
      <c r="S349" s="61">
        <v>83</v>
      </c>
      <c r="T349" s="52">
        <f t="shared" si="5"/>
        <v>500.85861455696204</v>
      </c>
      <c r="U349" s="53">
        <f>(G349/S349)/1.1337</f>
        <v>0.83955828606832728</v>
      </c>
      <c r="V349" s="47" t="s">
        <v>694</v>
      </c>
    </row>
    <row r="350" spans="1:22">
      <c r="A350" s="89" t="s">
        <v>288</v>
      </c>
      <c r="B350" s="47" t="s">
        <v>477</v>
      </c>
      <c r="C350" s="61" t="s">
        <v>90</v>
      </c>
      <c r="D350" s="73">
        <v>533000</v>
      </c>
      <c r="E350" s="4" t="s">
        <v>590</v>
      </c>
      <c r="F350" s="4" t="s">
        <v>631</v>
      </c>
      <c r="G350" s="63">
        <v>80</v>
      </c>
      <c r="H350" s="55">
        <v>5</v>
      </c>
      <c r="I350" s="55">
        <v>6</v>
      </c>
      <c r="J350" s="55">
        <v>2</v>
      </c>
      <c r="K350" s="55">
        <v>3</v>
      </c>
      <c r="L350" s="55">
        <v>17</v>
      </c>
      <c r="M350" s="56" t="s">
        <v>668</v>
      </c>
      <c r="N350" s="55">
        <v>1</v>
      </c>
      <c r="O350" s="55">
        <v>7</v>
      </c>
      <c r="P350" s="55">
        <v>4</v>
      </c>
      <c r="Q350" s="55">
        <v>2</v>
      </c>
      <c r="R350" s="55">
        <v>81</v>
      </c>
      <c r="S350" s="55">
        <v>78</v>
      </c>
      <c r="T350" s="52">
        <f t="shared" si="5"/>
        <v>635.92629750000003</v>
      </c>
      <c r="U350" s="53">
        <f>(G350/S350)/1.2237</f>
        <v>0.83814744270738384</v>
      </c>
      <c r="V350" s="1" t="s">
        <v>642</v>
      </c>
    </row>
    <row r="351" spans="1:22">
      <c r="A351" s="59" t="s">
        <v>209</v>
      </c>
      <c r="B351" s="47" t="s">
        <v>449</v>
      </c>
      <c r="C351" s="61" t="s">
        <v>76</v>
      </c>
      <c r="D351" s="62">
        <v>513500</v>
      </c>
      <c r="E351" s="48" t="s">
        <v>586</v>
      </c>
      <c r="F351" s="48" t="s">
        <v>597</v>
      </c>
      <c r="G351" s="63">
        <v>79</v>
      </c>
      <c r="H351" s="61">
        <v>18</v>
      </c>
      <c r="I351" s="61">
        <v>9</v>
      </c>
      <c r="J351" s="61">
        <v>9</v>
      </c>
      <c r="K351" s="61">
        <v>2</v>
      </c>
      <c r="L351" s="61"/>
      <c r="M351" s="61"/>
      <c r="N351" s="61">
        <v>0.1</v>
      </c>
      <c r="O351" s="61">
        <v>1</v>
      </c>
      <c r="P351" s="61"/>
      <c r="Q351" s="61">
        <v>3</v>
      </c>
      <c r="R351" s="61">
        <v>77</v>
      </c>
      <c r="S351" s="61">
        <v>78</v>
      </c>
      <c r="T351" s="52">
        <f t="shared" si="5"/>
        <v>613.57140000000004</v>
      </c>
      <c r="U351" s="53">
        <f>(G351/S351)/1.2102</f>
        <v>0.83690341498968168</v>
      </c>
      <c r="V351" s="64" t="s">
        <v>607</v>
      </c>
    </row>
    <row r="352" spans="1:22">
      <c r="A352" s="46" t="s">
        <v>138</v>
      </c>
      <c r="B352" s="47" t="s">
        <v>529</v>
      </c>
      <c r="C352" s="48" t="s">
        <v>29</v>
      </c>
      <c r="D352" s="49">
        <v>360800</v>
      </c>
      <c r="E352" s="4" t="s">
        <v>590</v>
      </c>
      <c r="F352" s="4" t="s">
        <v>612</v>
      </c>
      <c r="G352" s="63">
        <v>84</v>
      </c>
      <c r="H352" s="55">
        <v>9</v>
      </c>
      <c r="I352" s="55">
        <v>1</v>
      </c>
      <c r="J352" s="55">
        <v>5</v>
      </c>
      <c r="K352" s="55">
        <v>3</v>
      </c>
      <c r="L352" s="55">
        <v>4</v>
      </c>
      <c r="M352" s="56" t="s">
        <v>592</v>
      </c>
      <c r="N352" s="55">
        <v>3.1</v>
      </c>
      <c r="O352" s="55">
        <v>8</v>
      </c>
      <c r="P352" s="55">
        <v>3</v>
      </c>
      <c r="Q352" s="55">
        <v>4</v>
      </c>
      <c r="R352" s="55">
        <v>70</v>
      </c>
      <c r="S352" s="55">
        <v>84</v>
      </c>
      <c r="T352" s="52">
        <f t="shared" si="5"/>
        <v>431.30032</v>
      </c>
      <c r="U352" s="53">
        <f>(G352/S352)/1.1954</f>
        <v>0.83654007026936594</v>
      </c>
      <c r="V352" s="1" t="s">
        <v>733</v>
      </c>
    </row>
    <row r="353" spans="1:22">
      <c r="A353" s="74" t="s">
        <v>17</v>
      </c>
      <c r="B353" s="47" t="s">
        <v>95</v>
      </c>
      <c r="C353" s="61" t="s">
        <v>90</v>
      </c>
      <c r="D353" s="62">
        <v>377300</v>
      </c>
      <c r="E353" s="4" t="s">
        <v>590</v>
      </c>
      <c r="F353" s="4" t="s">
        <v>631</v>
      </c>
      <c r="G353" s="63">
        <v>92</v>
      </c>
      <c r="H353" s="55">
        <v>8</v>
      </c>
      <c r="I353" s="55">
        <v>9</v>
      </c>
      <c r="J353" s="55">
        <v>7</v>
      </c>
      <c r="K353" s="55">
        <v>3</v>
      </c>
      <c r="L353" s="55"/>
      <c r="M353" s="58"/>
      <c r="N353" s="55"/>
      <c r="O353" s="55">
        <v>4</v>
      </c>
      <c r="P353" s="55"/>
      <c r="Q353" s="55">
        <v>2</v>
      </c>
      <c r="R353" s="55">
        <v>82</v>
      </c>
      <c r="S353" s="55">
        <v>90</v>
      </c>
      <c r="T353" s="52">
        <f t="shared" si="5"/>
        <v>451.66500978260876</v>
      </c>
      <c r="U353" s="53">
        <f>(G353/S353)/1.2237</f>
        <v>0.83535361789835916</v>
      </c>
      <c r="V353" s="1" t="s">
        <v>705</v>
      </c>
    </row>
    <row r="354" spans="1:22">
      <c r="A354" s="75" t="s">
        <v>138</v>
      </c>
      <c r="B354" s="47" t="s">
        <v>207</v>
      </c>
      <c r="C354" s="61" t="s">
        <v>122</v>
      </c>
      <c r="D354" s="62">
        <v>336600</v>
      </c>
      <c r="E354" s="4" t="s">
        <v>590</v>
      </c>
      <c r="F354" s="4" t="s">
        <v>639</v>
      </c>
      <c r="G354" s="63">
        <v>77</v>
      </c>
      <c r="H354" s="55">
        <v>8</v>
      </c>
      <c r="I354" s="55">
        <v>4</v>
      </c>
      <c r="J354" s="55">
        <v>4</v>
      </c>
      <c r="K354" s="55">
        <v>7</v>
      </c>
      <c r="L354" s="55"/>
      <c r="M354" s="56" t="s">
        <v>643</v>
      </c>
      <c r="N354" s="55">
        <v>1</v>
      </c>
      <c r="O354" s="55">
        <v>8</v>
      </c>
      <c r="P354" s="55">
        <v>1</v>
      </c>
      <c r="Q354" s="55">
        <v>1</v>
      </c>
      <c r="R354" s="55">
        <v>50</v>
      </c>
      <c r="S354" s="55">
        <v>78</v>
      </c>
      <c r="T354" s="52">
        <f t="shared" si="5"/>
        <v>403.23281142857149</v>
      </c>
      <c r="U354" s="53">
        <f>(G354/S354)/1.1826</f>
        <v>0.83475349837602497</v>
      </c>
      <c r="V354" s="1" t="s">
        <v>138</v>
      </c>
    </row>
    <row r="355" spans="1:22">
      <c r="A355" s="74" t="s">
        <v>17</v>
      </c>
      <c r="B355" s="47" t="s">
        <v>127</v>
      </c>
      <c r="C355" s="61" t="s">
        <v>122</v>
      </c>
      <c r="D355" s="62">
        <v>236700</v>
      </c>
      <c r="E355" s="4" t="s">
        <v>590</v>
      </c>
      <c r="F355" s="4" t="s">
        <v>639</v>
      </c>
      <c r="G355" s="63">
        <v>76</v>
      </c>
      <c r="H355" s="55">
        <v>7</v>
      </c>
      <c r="I355" s="55">
        <v>5</v>
      </c>
      <c r="J355" s="55">
        <v>3</v>
      </c>
      <c r="K355" s="55">
        <v>2</v>
      </c>
      <c r="L355" s="55"/>
      <c r="M355" s="58" t="s">
        <v>616</v>
      </c>
      <c r="N355" s="55">
        <v>2</v>
      </c>
      <c r="O355" s="55">
        <v>7</v>
      </c>
      <c r="P355" s="55"/>
      <c r="Q355" s="55">
        <v>3</v>
      </c>
      <c r="R355" s="55">
        <v>66</v>
      </c>
      <c r="S355" s="55">
        <v>77</v>
      </c>
      <c r="T355" s="52">
        <f t="shared" si="5"/>
        <v>283.60459657894739</v>
      </c>
      <c r="U355" s="53">
        <f>(G355/S355)/1.1826</f>
        <v>0.83461270675882537</v>
      </c>
      <c r="V355" s="1" t="s">
        <v>138</v>
      </c>
    </row>
    <row r="356" spans="1:22">
      <c r="A356" s="72" t="s">
        <v>209</v>
      </c>
      <c r="B356" s="1" t="s">
        <v>218</v>
      </c>
      <c r="C356" s="55" t="s">
        <v>37</v>
      </c>
      <c r="D356" s="49">
        <v>487000</v>
      </c>
      <c r="E356" s="48" t="s">
        <v>590</v>
      </c>
      <c r="F356" s="4" t="s">
        <v>591</v>
      </c>
      <c r="G356" s="50">
        <v>81</v>
      </c>
      <c r="H356" s="55">
        <v>13</v>
      </c>
      <c r="I356" s="55">
        <v>12</v>
      </c>
      <c r="J356" s="55">
        <v>3</v>
      </c>
      <c r="K356" s="55">
        <v>7</v>
      </c>
      <c r="L356" s="55"/>
      <c r="M356" s="58" t="s">
        <v>632</v>
      </c>
      <c r="N356" s="55">
        <v>0.1</v>
      </c>
      <c r="O356" s="55">
        <v>11</v>
      </c>
      <c r="P356" s="55">
        <v>6</v>
      </c>
      <c r="Q356" s="55">
        <v>7</v>
      </c>
      <c r="R356" s="55">
        <v>72</v>
      </c>
      <c r="S356" s="55">
        <v>79</v>
      </c>
      <c r="T356" s="52">
        <f t="shared" si="5"/>
        <v>584.97959012345689</v>
      </c>
      <c r="U356" s="53">
        <f>(G356/S356)/1.2316</f>
        <v>0.83250767757080413</v>
      </c>
      <c r="V356" s="1" t="s">
        <v>647</v>
      </c>
    </row>
    <row r="357" spans="1:22">
      <c r="A357" s="74" t="s">
        <v>17</v>
      </c>
      <c r="B357" s="86" t="s">
        <v>321</v>
      </c>
      <c r="C357" s="61" t="s">
        <v>70</v>
      </c>
      <c r="D357" s="90">
        <v>123900</v>
      </c>
      <c r="E357" s="61" t="s">
        <v>586</v>
      </c>
      <c r="F357" s="48" t="s">
        <v>626</v>
      </c>
      <c r="G357" s="63">
        <v>29</v>
      </c>
      <c r="H357" s="61">
        <v>2</v>
      </c>
      <c r="I357" s="61">
        <v>4</v>
      </c>
      <c r="J357" s="61">
        <v>2</v>
      </c>
      <c r="K357" s="61">
        <v>2</v>
      </c>
      <c r="L357" s="61">
        <v>9</v>
      </c>
      <c r="M357" s="61"/>
      <c r="N357" s="61"/>
      <c r="O357" s="61">
        <v>3</v>
      </c>
      <c r="P357" s="61">
        <v>2</v>
      </c>
      <c r="Q357" s="61">
        <v>1</v>
      </c>
      <c r="R357" s="61">
        <v>50</v>
      </c>
      <c r="S357" s="161">
        <v>28</v>
      </c>
      <c r="T357" s="52">
        <f t="shared" si="5"/>
        <v>148.9124193103448</v>
      </c>
      <c r="U357" s="53">
        <f>(G357/S357)/1.2448</f>
        <v>0.83203268453911139</v>
      </c>
      <c r="V357" s="1" t="s">
        <v>652</v>
      </c>
    </row>
    <row r="358" spans="1:22">
      <c r="A358" s="74" t="s">
        <v>17</v>
      </c>
      <c r="B358" s="47" t="s">
        <v>27</v>
      </c>
      <c r="C358" s="61" t="s">
        <v>24</v>
      </c>
      <c r="D358" s="62">
        <v>480100</v>
      </c>
      <c r="E358" s="48" t="s">
        <v>586</v>
      </c>
      <c r="F358" s="48" t="s">
        <v>631</v>
      </c>
      <c r="G358" s="63">
        <v>87</v>
      </c>
      <c r="H358" s="61">
        <v>9</v>
      </c>
      <c r="I358" s="61">
        <v>6</v>
      </c>
      <c r="J358" s="61">
        <v>7</v>
      </c>
      <c r="K358" s="61">
        <v>2</v>
      </c>
      <c r="L358" s="61"/>
      <c r="M358" s="61"/>
      <c r="N358" s="61"/>
      <c r="O358" s="61">
        <v>7</v>
      </c>
      <c r="P358" s="61"/>
      <c r="Q358" s="61"/>
      <c r="R358" s="61">
        <v>93</v>
      </c>
      <c r="S358" s="61">
        <v>89</v>
      </c>
      <c r="T358" s="52">
        <f t="shared" si="5"/>
        <v>577.52774149425284</v>
      </c>
      <c r="U358" s="53">
        <f>(G358/S358)/1.1759</f>
        <v>0.83130205790257716</v>
      </c>
      <c r="V358" s="47" t="s">
        <v>731</v>
      </c>
    </row>
    <row r="359" spans="1:22">
      <c r="A359" s="57" t="s">
        <v>17</v>
      </c>
      <c r="B359" s="47" t="s">
        <v>32</v>
      </c>
      <c r="C359" s="48" t="s">
        <v>29</v>
      </c>
      <c r="D359" s="49">
        <v>354400</v>
      </c>
      <c r="E359" s="48" t="s">
        <v>586</v>
      </c>
      <c r="F359" s="48" t="s">
        <v>640</v>
      </c>
      <c r="G359" s="63">
        <v>92</v>
      </c>
      <c r="H359" s="61">
        <v>9</v>
      </c>
      <c r="I359" s="61">
        <v>6</v>
      </c>
      <c r="J359" s="61">
        <v>5</v>
      </c>
      <c r="K359" s="61">
        <v>1</v>
      </c>
      <c r="L359" s="61"/>
      <c r="M359" s="88" t="s">
        <v>616</v>
      </c>
      <c r="N359" s="61"/>
      <c r="O359" s="61">
        <v>6</v>
      </c>
      <c r="P359" s="61"/>
      <c r="Q359" s="61">
        <v>2</v>
      </c>
      <c r="R359" s="61">
        <v>86</v>
      </c>
      <c r="S359" s="61">
        <v>89</v>
      </c>
      <c r="T359" s="52">
        <f t="shared" si="5"/>
        <v>427.04583652173909</v>
      </c>
      <c r="U359" s="53">
        <f>(G359/S359)/1.2456</f>
        <v>0.82988749612117807</v>
      </c>
      <c r="V359" s="54" t="s">
        <v>759</v>
      </c>
    </row>
    <row r="360" spans="1:22">
      <c r="A360" s="76" t="s">
        <v>17</v>
      </c>
      <c r="B360" s="1" t="s">
        <v>36</v>
      </c>
      <c r="C360" s="55" t="s">
        <v>34</v>
      </c>
      <c r="D360" s="71">
        <v>416600</v>
      </c>
      <c r="E360" s="48" t="s">
        <v>586</v>
      </c>
      <c r="F360" s="48" t="s">
        <v>639</v>
      </c>
      <c r="G360" s="50">
        <v>83</v>
      </c>
      <c r="H360" s="55">
        <v>11</v>
      </c>
      <c r="I360" s="55">
        <v>9</v>
      </c>
      <c r="J360" s="55">
        <v>9</v>
      </c>
      <c r="K360" s="55"/>
      <c r="L360" s="55"/>
      <c r="M360" s="58" t="s">
        <v>598</v>
      </c>
      <c r="N360" s="55"/>
      <c r="O360" s="55">
        <v>6</v>
      </c>
      <c r="P360" s="55"/>
      <c r="Q360" s="55">
        <v>3</v>
      </c>
      <c r="R360" s="55">
        <v>90</v>
      </c>
      <c r="S360" s="55">
        <v>80</v>
      </c>
      <c r="T360" s="52">
        <f t="shared" si="5"/>
        <v>503.8149590361445</v>
      </c>
      <c r="U360" s="53">
        <f>(G360/S360)/1.2547</f>
        <v>0.82689089025265017</v>
      </c>
      <c r="V360" s="1" t="s">
        <v>899</v>
      </c>
    </row>
    <row r="361" spans="1:22">
      <c r="A361" s="57" t="s">
        <v>17</v>
      </c>
      <c r="B361" s="47" t="s">
        <v>118</v>
      </c>
      <c r="C361" s="48" t="s">
        <v>116</v>
      </c>
      <c r="D361" s="49">
        <v>441600</v>
      </c>
      <c r="E361" s="48" t="s">
        <v>586</v>
      </c>
      <c r="F361" s="48" t="s">
        <v>602</v>
      </c>
      <c r="G361" s="50">
        <v>49</v>
      </c>
      <c r="H361" s="61">
        <v>2</v>
      </c>
      <c r="I361" s="61">
        <v>6</v>
      </c>
      <c r="J361" s="61"/>
      <c r="K361" s="61">
        <v>3</v>
      </c>
      <c r="L361" s="61"/>
      <c r="M361" s="61"/>
      <c r="N361" s="61"/>
      <c r="O361" s="61">
        <v>4</v>
      </c>
      <c r="P361" s="61">
        <v>1</v>
      </c>
      <c r="Q361" s="61">
        <v>1</v>
      </c>
      <c r="R361" s="61">
        <v>87</v>
      </c>
      <c r="S361" s="61">
        <v>49</v>
      </c>
      <c r="T361" s="52">
        <f t="shared" si="5"/>
        <v>534.95424000000003</v>
      </c>
      <c r="U361" s="66">
        <f>(G361/S361)/1.2114</f>
        <v>0.82549116724451044</v>
      </c>
      <c r="V361" s="1" t="s">
        <v>652</v>
      </c>
    </row>
    <row r="362" spans="1:22">
      <c r="A362" s="79" t="s">
        <v>209</v>
      </c>
      <c r="B362" s="1" t="s">
        <v>217</v>
      </c>
      <c r="C362" s="55" t="s">
        <v>34</v>
      </c>
      <c r="D362" s="71">
        <v>489100</v>
      </c>
      <c r="E362" s="48" t="s">
        <v>586</v>
      </c>
      <c r="F362" s="48" t="s">
        <v>639</v>
      </c>
      <c r="G362" s="50">
        <v>88</v>
      </c>
      <c r="H362" s="55">
        <v>13</v>
      </c>
      <c r="I362" s="55">
        <v>12</v>
      </c>
      <c r="J362" s="55">
        <v>4</v>
      </c>
      <c r="K362" s="55">
        <v>5</v>
      </c>
      <c r="L362" s="55"/>
      <c r="M362" s="58" t="s">
        <v>594</v>
      </c>
      <c r="N362" s="55">
        <v>1</v>
      </c>
      <c r="O362" s="55">
        <v>10</v>
      </c>
      <c r="P362" s="55">
        <v>3</v>
      </c>
      <c r="Q362" s="55">
        <v>3</v>
      </c>
      <c r="R362" s="55">
        <v>64</v>
      </c>
      <c r="S362" s="55">
        <v>85</v>
      </c>
      <c r="T362" s="52">
        <f t="shared" si="5"/>
        <v>592.75307329545456</v>
      </c>
      <c r="U362" s="53">
        <f>(G362/S362)/1.2547</f>
        <v>0.82513279480916468</v>
      </c>
      <c r="V362" s="1" t="s">
        <v>751</v>
      </c>
    </row>
    <row r="363" spans="1:22">
      <c r="A363" s="75" t="s">
        <v>138</v>
      </c>
      <c r="B363" s="47" t="s">
        <v>143</v>
      </c>
      <c r="C363" s="61" t="s">
        <v>18</v>
      </c>
      <c r="D363" s="62">
        <v>436800</v>
      </c>
      <c r="E363" s="48" t="s">
        <v>586</v>
      </c>
      <c r="F363" s="48" t="s">
        <v>600</v>
      </c>
      <c r="G363" s="63">
        <v>71</v>
      </c>
      <c r="H363" s="61">
        <v>14</v>
      </c>
      <c r="I363" s="61">
        <v>7</v>
      </c>
      <c r="J363" s="61">
        <v>12</v>
      </c>
      <c r="K363" s="61"/>
      <c r="L363" s="61"/>
      <c r="M363" s="61" t="s">
        <v>616</v>
      </c>
      <c r="N363" s="61">
        <v>2</v>
      </c>
      <c r="O363" s="61">
        <v>3</v>
      </c>
      <c r="P363" s="61"/>
      <c r="Q363" s="61">
        <v>3</v>
      </c>
      <c r="R363" s="61">
        <v>66</v>
      </c>
      <c r="S363" s="61">
        <v>76</v>
      </c>
      <c r="T363" s="52">
        <f t="shared" si="5"/>
        <v>530.07341070422535</v>
      </c>
      <c r="U363" s="53">
        <f>(G363/S363)/1.1337</f>
        <v>0.82403680542982227</v>
      </c>
      <c r="V363" s="47" t="s">
        <v>622</v>
      </c>
    </row>
    <row r="364" spans="1:22">
      <c r="A364" s="75" t="s">
        <v>138</v>
      </c>
      <c r="B364" s="47" t="s">
        <v>193</v>
      </c>
      <c r="C364" s="61" t="s">
        <v>100</v>
      </c>
      <c r="D364" s="62">
        <v>437600</v>
      </c>
      <c r="E364" s="4" t="s">
        <v>590</v>
      </c>
      <c r="F364" s="4" t="s">
        <v>633</v>
      </c>
      <c r="G364" s="63">
        <v>80</v>
      </c>
      <c r="H364" s="55">
        <v>17</v>
      </c>
      <c r="I364" s="55">
        <v>8</v>
      </c>
      <c r="J364" s="55">
        <v>9</v>
      </c>
      <c r="K364" s="55">
        <v>2</v>
      </c>
      <c r="L364" s="55"/>
      <c r="M364" s="56" t="s">
        <v>588</v>
      </c>
      <c r="N364" s="55">
        <v>0.1</v>
      </c>
      <c r="O364" s="55">
        <v>7</v>
      </c>
      <c r="P364" s="55">
        <v>3</v>
      </c>
      <c r="Q364" s="55">
        <v>3</v>
      </c>
      <c r="R364" s="55">
        <v>60</v>
      </c>
      <c r="S364" s="55">
        <v>81</v>
      </c>
      <c r="T364" s="52">
        <f t="shared" si="5"/>
        <v>532.83598199999994</v>
      </c>
      <c r="U364" s="53">
        <f>(G364/S364)/1.2026</f>
        <v>0.8212658581304294</v>
      </c>
      <c r="V364" s="1" t="s">
        <v>685</v>
      </c>
    </row>
    <row r="365" spans="1:22">
      <c r="A365" s="89" t="s">
        <v>288</v>
      </c>
      <c r="B365" s="86" t="s">
        <v>388</v>
      </c>
      <c r="C365" s="61" t="s">
        <v>24</v>
      </c>
      <c r="D365" s="90">
        <v>172300</v>
      </c>
      <c r="E365" s="48" t="s">
        <v>586</v>
      </c>
      <c r="F365" s="48" t="s">
        <v>631</v>
      </c>
      <c r="G365" s="63">
        <v>83</v>
      </c>
      <c r="H365" s="61">
        <v>5</v>
      </c>
      <c r="I365" s="61">
        <v>6</v>
      </c>
      <c r="J365" s="61">
        <v>2</v>
      </c>
      <c r="K365" s="61">
        <v>4</v>
      </c>
      <c r="L365" s="61">
        <v>25</v>
      </c>
      <c r="M365" s="78" t="s">
        <v>645</v>
      </c>
      <c r="N365" s="61"/>
      <c r="O365" s="61">
        <v>9</v>
      </c>
      <c r="P365" s="61">
        <v>3</v>
      </c>
      <c r="Q365" s="61">
        <v>3</v>
      </c>
      <c r="R365" s="61">
        <v>81</v>
      </c>
      <c r="S365" s="61">
        <v>86</v>
      </c>
      <c r="T365" s="52">
        <f t="shared" si="5"/>
        <v>209.93073518072288</v>
      </c>
      <c r="U365" s="53">
        <f>(G365/S365)/1.1759</f>
        <v>0.82074689945553836</v>
      </c>
      <c r="V365" s="47" t="s">
        <v>642</v>
      </c>
    </row>
    <row r="366" spans="1:22">
      <c r="A366" s="46" t="s">
        <v>265</v>
      </c>
      <c r="B366" s="47" t="s">
        <v>467</v>
      </c>
      <c r="C366" s="48" t="s">
        <v>82</v>
      </c>
      <c r="D366" s="91">
        <v>525500</v>
      </c>
      <c r="E366" s="4" t="s">
        <v>590</v>
      </c>
      <c r="F366" s="4" t="s">
        <v>661</v>
      </c>
      <c r="G366" s="63">
        <v>92</v>
      </c>
      <c r="H366" s="55">
        <v>9</v>
      </c>
      <c r="I366" s="55">
        <v>11</v>
      </c>
      <c r="J366" s="55">
        <v>2</v>
      </c>
      <c r="K366" s="55">
        <v>4</v>
      </c>
      <c r="L366" s="55"/>
      <c r="M366" s="56" t="s">
        <v>592</v>
      </c>
      <c r="N366" s="55">
        <v>2.1</v>
      </c>
      <c r="O366" s="55">
        <v>8</v>
      </c>
      <c r="P366" s="55">
        <v>4</v>
      </c>
      <c r="Q366" s="55">
        <v>4</v>
      </c>
      <c r="R366" s="55">
        <v>80</v>
      </c>
      <c r="S366" s="55">
        <v>89</v>
      </c>
      <c r="T366" s="52">
        <f t="shared" si="5"/>
        <v>642.16556956521742</v>
      </c>
      <c r="U366" s="53">
        <f>(G366/S366)/1.2632</f>
        <v>0.81832478243234585</v>
      </c>
      <c r="V366" s="1" t="s">
        <v>209</v>
      </c>
    </row>
    <row r="367" spans="1:22" ht="12" customHeight="1">
      <c r="A367" s="46" t="s">
        <v>138</v>
      </c>
      <c r="B367" s="47" t="s">
        <v>184</v>
      </c>
      <c r="C367" s="48" t="s">
        <v>82</v>
      </c>
      <c r="D367" s="49">
        <v>361100</v>
      </c>
      <c r="E367" s="48" t="s">
        <v>586</v>
      </c>
      <c r="F367" s="61" t="s">
        <v>615</v>
      </c>
      <c r="G367" s="63">
        <v>63</v>
      </c>
      <c r="H367" s="61">
        <v>8</v>
      </c>
      <c r="I367" s="61">
        <v>9</v>
      </c>
      <c r="J367" s="61">
        <v>6</v>
      </c>
      <c r="K367" s="61">
        <v>2</v>
      </c>
      <c r="L367" s="61"/>
      <c r="M367" s="61"/>
      <c r="N367" s="61"/>
      <c r="O367" s="61">
        <v>6</v>
      </c>
      <c r="P367" s="61"/>
      <c r="Q367" s="61">
        <v>1</v>
      </c>
      <c r="R367" s="61">
        <v>70</v>
      </c>
      <c r="S367" s="61">
        <v>68</v>
      </c>
      <c r="T367" s="52">
        <f t="shared" si="5"/>
        <v>441.86947238095235</v>
      </c>
      <c r="U367" s="53">
        <f>(G367/S367)/1.1337</f>
        <v>0.8172096570832621</v>
      </c>
      <c r="V367" s="47" t="s">
        <v>754</v>
      </c>
    </row>
    <row r="368" spans="1:22" ht="12" customHeight="1">
      <c r="A368" s="74" t="s">
        <v>17</v>
      </c>
      <c r="B368" s="47" t="s">
        <v>68</v>
      </c>
      <c r="C368" s="61" t="s">
        <v>66</v>
      </c>
      <c r="D368" s="62">
        <v>339600</v>
      </c>
      <c r="E368" s="4" t="s">
        <v>590</v>
      </c>
      <c r="F368" s="4" t="s">
        <v>626</v>
      </c>
      <c r="G368" s="63">
        <v>48</v>
      </c>
      <c r="H368" s="55">
        <v>10</v>
      </c>
      <c r="I368" s="55">
        <v>1</v>
      </c>
      <c r="J368" s="55">
        <v>4</v>
      </c>
      <c r="K368" s="55"/>
      <c r="L368" s="55"/>
      <c r="M368" s="58" t="s">
        <v>616</v>
      </c>
      <c r="N368" s="55"/>
      <c r="O368" s="55">
        <v>3</v>
      </c>
      <c r="P368" s="55"/>
      <c r="Q368" s="55">
        <v>3</v>
      </c>
      <c r="R368" s="55">
        <v>63</v>
      </c>
      <c r="S368" s="55">
        <v>48</v>
      </c>
      <c r="T368" s="52">
        <f t="shared" si="5"/>
        <v>415.56852000000003</v>
      </c>
      <c r="U368" s="53">
        <f>(G368/S368)/1.2237</f>
        <v>0.81719375663969929</v>
      </c>
      <c r="V368" s="1" t="s">
        <v>17</v>
      </c>
    </row>
    <row r="369" spans="1:22">
      <c r="A369" s="46" t="s">
        <v>138</v>
      </c>
      <c r="B369" s="47" t="s">
        <v>150</v>
      </c>
      <c r="C369" s="48" t="s">
        <v>29</v>
      </c>
      <c r="D369" s="49">
        <v>364900</v>
      </c>
      <c r="E369" s="4" t="s">
        <v>590</v>
      </c>
      <c r="F369" s="4" t="s">
        <v>612</v>
      </c>
      <c r="G369" s="63">
        <v>80</v>
      </c>
      <c r="H369" s="55">
        <v>10</v>
      </c>
      <c r="I369" s="55">
        <v>13</v>
      </c>
      <c r="J369" s="55">
        <v>4</v>
      </c>
      <c r="K369" s="55">
        <v>1</v>
      </c>
      <c r="L369" s="55"/>
      <c r="M369" s="58" t="s">
        <v>616</v>
      </c>
      <c r="N369" s="55">
        <v>0.1</v>
      </c>
      <c r="O369" s="55">
        <v>11</v>
      </c>
      <c r="P369" s="55">
        <v>3</v>
      </c>
      <c r="Q369" s="55">
        <v>2</v>
      </c>
      <c r="R369" s="55">
        <v>65</v>
      </c>
      <c r="S369" s="55">
        <v>82</v>
      </c>
      <c r="T369" s="52">
        <f t="shared" si="5"/>
        <v>447.10649649999993</v>
      </c>
      <c r="U369" s="53">
        <f>(G369/S369)/1.1954</f>
        <v>0.81613665392133261</v>
      </c>
      <c r="V369" s="1" t="s">
        <v>138</v>
      </c>
    </row>
    <row r="370" spans="1:22">
      <c r="A370" s="57" t="s">
        <v>17</v>
      </c>
      <c r="B370" s="47" t="s">
        <v>60</v>
      </c>
      <c r="C370" s="48" t="s">
        <v>58</v>
      </c>
      <c r="D370" s="49">
        <v>314200</v>
      </c>
      <c r="E370" s="55" t="s">
        <v>590</v>
      </c>
      <c r="F370" s="4" t="s">
        <v>615</v>
      </c>
      <c r="G370" s="50">
        <v>76</v>
      </c>
      <c r="H370" s="55">
        <v>12</v>
      </c>
      <c r="I370" s="55">
        <v>7</v>
      </c>
      <c r="J370" s="55">
        <v>4</v>
      </c>
      <c r="K370" s="55">
        <v>7</v>
      </c>
      <c r="L370" s="55"/>
      <c r="M370" s="56" t="s">
        <v>588</v>
      </c>
      <c r="N370" s="55"/>
      <c r="O370" s="55">
        <v>10</v>
      </c>
      <c r="P370" s="55">
        <v>2</v>
      </c>
      <c r="Q370" s="55">
        <v>8</v>
      </c>
      <c r="R370" s="55">
        <v>73</v>
      </c>
      <c r="S370" s="55">
        <v>81</v>
      </c>
      <c r="T370" s="52">
        <f t="shared" si="5"/>
        <v>386.17329789473683</v>
      </c>
      <c r="U370" s="53">
        <f>(G370/S370)/1.1532</f>
        <v>0.81362435391802945</v>
      </c>
      <c r="V370" s="1" t="s">
        <v>734</v>
      </c>
    </row>
    <row r="371" spans="1:22">
      <c r="A371" s="80" t="s">
        <v>288</v>
      </c>
      <c r="B371" s="86" t="s">
        <v>390</v>
      </c>
      <c r="C371" s="48" t="s">
        <v>37</v>
      </c>
      <c r="D371" s="87">
        <v>142600</v>
      </c>
      <c r="E371" s="48" t="s">
        <v>586</v>
      </c>
      <c r="F371" s="48" t="s">
        <v>587</v>
      </c>
      <c r="G371" s="65">
        <v>89</v>
      </c>
      <c r="H371" s="48">
        <v>6</v>
      </c>
      <c r="I371" s="48">
        <v>9</v>
      </c>
      <c r="J371" s="48">
        <v>4</v>
      </c>
      <c r="K371" s="48">
        <v>4</v>
      </c>
      <c r="L371" s="48">
        <v>37</v>
      </c>
      <c r="M371" s="51" t="s">
        <v>620</v>
      </c>
      <c r="N371" s="48">
        <v>1</v>
      </c>
      <c r="O371" s="48">
        <v>7</v>
      </c>
      <c r="P371" s="48">
        <v>4</v>
      </c>
      <c r="Q371" s="48">
        <v>2</v>
      </c>
      <c r="R371" s="48">
        <v>86</v>
      </c>
      <c r="S371" s="48">
        <v>88</v>
      </c>
      <c r="T371" s="52">
        <f t="shared" si="5"/>
        <v>175.62680089887638</v>
      </c>
      <c r="U371" s="53">
        <f>(G371/S371)/1.2456</f>
        <v>0.81194896946342043</v>
      </c>
      <c r="V371" s="54" t="s">
        <v>642</v>
      </c>
    </row>
    <row r="372" spans="1:22">
      <c r="A372" s="57" t="s">
        <v>17</v>
      </c>
      <c r="B372" s="47" t="s">
        <v>61</v>
      </c>
      <c r="C372" s="48" t="s">
        <v>58</v>
      </c>
      <c r="D372" s="49">
        <v>492400</v>
      </c>
      <c r="E372" s="55" t="s">
        <v>590</v>
      </c>
      <c r="F372" s="4" t="s">
        <v>615</v>
      </c>
      <c r="G372" s="50">
        <v>82</v>
      </c>
      <c r="H372" s="55">
        <v>17</v>
      </c>
      <c r="I372" s="55">
        <v>5</v>
      </c>
      <c r="J372" s="55">
        <v>7</v>
      </c>
      <c r="K372" s="55"/>
      <c r="L372" s="55"/>
      <c r="M372" s="56" t="s">
        <v>588</v>
      </c>
      <c r="N372" s="55"/>
      <c r="O372" s="55">
        <v>3</v>
      </c>
      <c r="P372" s="55"/>
      <c r="Q372" s="55">
        <v>4</v>
      </c>
      <c r="R372" s="55">
        <v>81</v>
      </c>
      <c r="S372" s="55">
        <v>88</v>
      </c>
      <c r="T372" s="52">
        <f t="shared" si="5"/>
        <v>609.38463219512187</v>
      </c>
      <c r="U372" s="53">
        <f>(G372/S372)/1.1532</f>
        <v>0.80802825339766027</v>
      </c>
      <c r="V372" s="1" t="s">
        <v>614</v>
      </c>
    </row>
    <row r="373" spans="1:22">
      <c r="A373" s="96" t="s">
        <v>288</v>
      </c>
      <c r="B373" s="97" t="s">
        <v>472</v>
      </c>
      <c r="C373" s="55" t="s">
        <v>34</v>
      </c>
      <c r="D373" s="73">
        <v>708200</v>
      </c>
      <c r="E373" s="4" t="s">
        <v>590</v>
      </c>
      <c r="F373" s="4" t="s">
        <v>587</v>
      </c>
      <c r="G373" s="63">
        <v>85</v>
      </c>
      <c r="H373" s="55">
        <v>3</v>
      </c>
      <c r="I373" s="55">
        <v>14</v>
      </c>
      <c r="J373" s="55">
        <v>2</v>
      </c>
      <c r="K373" s="55">
        <v>2</v>
      </c>
      <c r="L373" s="55">
        <v>32</v>
      </c>
      <c r="M373" s="58" t="s">
        <v>637</v>
      </c>
      <c r="N373" s="55">
        <v>0.1</v>
      </c>
      <c r="O373" s="55">
        <v>9</v>
      </c>
      <c r="P373" s="55">
        <v>4</v>
      </c>
      <c r="Q373" s="55">
        <v>5</v>
      </c>
      <c r="R373" s="55">
        <v>58</v>
      </c>
      <c r="S373" s="55">
        <v>88</v>
      </c>
      <c r="T373" s="52">
        <f t="shared" si="5"/>
        <v>876.46165458823543</v>
      </c>
      <c r="U373" s="53">
        <f>(G373/S373)/1.1954</f>
        <v>0.80802165878291021</v>
      </c>
      <c r="V373" s="1" t="s">
        <v>673</v>
      </c>
    </row>
    <row r="374" spans="1:22">
      <c r="A374" s="59" t="s">
        <v>209</v>
      </c>
      <c r="B374" s="86" t="s">
        <v>369</v>
      </c>
      <c r="C374" s="61" t="s">
        <v>66</v>
      </c>
      <c r="D374" s="90">
        <v>102400</v>
      </c>
      <c r="E374" s="48" t="s">
        <v>586</v>
      </c>
      <c r="F374" s="61" t="s">
        <v>605</v>
      </c>
      <c r="G374" s="77">
        <v>76</v>
      </c>
      <c r="H374" s="61">
        <v>12</v>
      </c>
      <c r="I374" s="61">
        <v>13</v>
      </c>
      <c r="J374" s="61">
        <v>2</v>
      </c>
      <c r="K374" s="61">
        <v>1</v>
      </c>
      <c r="L374" s="61"/>
      <c r="M374" s="78" t="s">
        <v>668</v>
      </c>
      <c r="N374" s="61"/>
      <c r="O374" s="101">
        <v>10</v>
      </c>
      <c r="P374" s="61">
        <v>2</v>
      </c>
      <c r="Q374" s="61">
        <v>3</v>
      </c>
      <c r="R374" s="61">
        <v>68</v>
      </c>
      <c r="S374" s="61">
        <v>80</v>
      </c>
      <c r="T374" s="52">
        <f t="shared" si="5"/>
        <v>126.74964210526316</v>
      </c>
      <c r="U374" s="53">
        <f>(G374/S374)/1.1759</f>
        <v>0.80789182753635513</v>
      </c>
      <c r="V374" s="47" t="s">
        <v>613</v>
      </c>
    </row>
    <row r="375" spans="1:22">
      <c r="A375" s="59" t="s">
        <v>209</v>
      </c>
      <c r="B375" s="1" t="s">
        <v>562</v>
      </c>
      <c r="C375" s="55" t="s">
        <v>34</v>
      </c>
      <c r="D375" s="62">
        <v>370400</v>
      </c>
      <c r="E375" s="4" t="s">
        <v>590</v>
      </c>
      <c r="F375" s="4" t="s">
        <v>587</v>
      </c>
      <c r="G375" s="63">
        <v>84</v>
      </c>
      <c r="H375" s="55">
        <v>13</v>
      </c>
      <c r="I375" s="55">
        <v>7</v>
      </c>
      <c r="J375" s="55">
        <v>11</v>
      </c>
      <c r="K375" s="55"/>
      <c r="L375" s="55"/>
      <c r="M375" s="58"/>
      <c r="N375" s="55"/>
      <c r="O375" s="55">
        <v>3</v>
      </c>
      <c r="P375" s="55">
        <v>1</v>
      </c>
      <c r="Q375" s="55"/>
      <c r="R375" s="55">
        <v>90</v>
      </c>
      <c r="S375" s="55">
        <v>87</v>
      </c>
      <c r="T375" s="52">
        <f t="shared" si="5"/>
        <v>458.58959428571427</v>
      </c>
      <c r="U375" s="53">
        <f>(G375/S375)/1.1954</f>
        <v>0.80769386094973261</v>
      </c>
      <c r="V375" s="1" t="s">
        <v>686</v>
      </c>
    </row>
    <row r="376" spans="1:22">
      <c r="A376" s="74" t="s">
        <v>17</v>
      </c>
      <c r="B376" s="47" t="s">
        <v>108</v>
      </c>
      <c r="C376" s="61" t="s">
        <v>106</v>
      </c>
      <c r="D376" s="62">
        <v>428900</v>
      </c>
      <c r="E376" s="55" t="s">
        <v>590</v>
      </c>
      <c r="F376" s="4" t="s">
        <v>602</v>
      </c>
      <c r="G376" s="63">
        <v>93</v>
      </c>
      <c r="H376" s="55">
        <v>14</v>
      </c>
      <c r="I376" s="55">
        <v>8</v>
      </c>
      <c r="J376" s="55">
        <v>8</v>
      </c>
      <c r="K376" s="55">
        <v>1</v>
      </c>
      <c r="L376" s="55"/>
      <c r="M376" s="58" t="s">
        <v>604</v>
      </c>
      <c r="N376" s="55"/>
      <c r="O376" s="55">
        <v>9</v>
      </c>
      <c r="P376" s="55">
        <v>1</v>
      </c>
      <c r="Q376" s="55">
        <v>2</v>
      </c>
      <c r="R376" s="55">
        <v>81</v>
      </c>
      <c r="S376" s="55">
        <v>89</v>
      </c>
      <c r="T376" s="52">
        <f t="shared" si="5"/>
        <v>531.08473322580642</v>
      </c>
      <c r="U376" s="53">
        <f>(G376/S376)/1.2939</f>
        <v>0.80759241071544874</v>
      </c>
      <c r="V376" s="1" t="s">
        <v>675</v>
      </c>
    </row>
    <row r="377" spans="1:22">
      <c r="A377" s="59" t="s">
        <v>209</v>
      </c>
      <c r="B377" s="47" t="s">
        <v>249</v>
      </c>
      <c r="C377" s="61" t="s">
        <v>90</v>
      </c>
      <c r="D377" s="62">
        <v>482600</v>
      </c>
      <c r="E377" s="4" t="s">
        <v>590</v>
      </c>
      <c r="F377" s="4" t="s">
        <v>631</v>
      </c>
      <c r="G377" s="63">
        <v>82</v>
      </c>
      <c r="H377" s="55">
        <v>13</v>
      </c>
      <c r="I377" s="55">
        <v>11</v>
      </c>
      <c r="J377" s="55">
        <v>3</v>
      </c>
      <c r="K377" s="55">
        <v>4</v>
      </c>
      <c r="L377" s="55"/>
      <c r="M377" s="56" t="s">
        <v>588</v>
      </c>
      <c r="N377" s="55">
        <v>0.1</v>
      </c>
      <c r="O377" s="55">
        <v>11</v>
      </c>
      <c r="P377" s="55">
        <v>3</v>
      </c>
      <c r="Q377" s="55">
        <v>4</v>
      </c>
      <c r="R377" s="55">
        <v>54</v>
      </c>
      <c r="S377" s="55">
        <v>83</v>
      </c>
      <c r="T377" s="52">
        <f t="shared" si="5"/>
        <v>597.75954219512209</v>
      </c>
      <c r="U377" s="53">
        <f>(G377/S377)/1.2237</f>
        <v>0.80734804872837751</v>
      </c>
      <c r="V377" s="1" t="s">
        <v>647</v>
      </c>
    </row>
    <row r="378" spans="1:22">
      <c r="A378" s="74" t="s">
        <v>17</v>
      </c>
      <c r="B378" s="86" t="s">
        <v>320</v>
      </c>
      <c r="C378" s="61" t="s">
        <v>66</v>
      </c>
      <c r="D378" s="90">
        <v>149800</v>
      </c>
      <c r="E378" s="4" t="s">
        <v>590</v>
      </c>
      <c r="F378" s="4" t="s">
        <v>626</v>
      </c>
      <c r="G378" s="63">
        <v>78</v>
      </c>
      <c r="H378" s="55">
        <v>11</v>
      </c>
      <c r="I378" s="55">
        <v>7</v>
      </c>
      <c r="J378" s="55">
        <v>5</v>
      </c>
      <c r="K378" s="55">
        <v>1</v>
      </c>
      <c r="L378" s="55"/>
      <c r="M378" s="58" t="s">
        <v>604</v>
      </c>
      <c r="N378" s="55">
        <v>1</v>
      </c>
      <c r="O378" s="55">
        <v>9</v>
      </c>
      <c r="P378" s="55">
        <v>3</v>
      </c>
      <c r="Q378" s="55">
        <v>1</v>
      </c>
      <c r="R378" s="55">
        <v>77</v>
      </c>
      <c r="S378" s="55">
        <v>79</v>
      </c>
      <c r="T378" s="52">
        <f t="shared" si="5"/>
        <v>185.66039153846154</v>
      </c>
      <c r="U378" s="53">
        <f>(G378/S378)/1.2237</f>
        <v>0.80684953187210817</v>
      </c>
      <c r="V378" s="1" t="s">
        <v>671</v>
      </c>
    </row>
    <row r="379" spans="1:22">
      <c r="A379" s="76" t="s">
        <v>17</v>
      </c>
      <c r="B379" s="1" t="s">
        <v>46</v>
      </c>
      <c r="C379" s="55" t="s">
        <v>45</v>
      </c>
      <c r="D379" s="71">
        <v>273500</v>
      </c>
      <c r="E379" s="48" t="s">
        <v>586</v>
      </c>
      <c r="F379" s="48" t="s">
        <v>612</v>
      </c>
      <c r="G379" s="50">
        <v>83</v>
      </c>
      <c r="H379" s="55">
        <v>4</v>
      </c>
      <c r="I379" s="55">
        <v>10</v>
      </c>
      <c r="J379" s="55">
        <v>5</v>
      </c>
      <c r="K379" s="55">
        <v>4</v>
      </c>
      <c r="L379" s="55"/>
      <c r="M379" s="58"/>
      <c r="N379" s="55"/>
      <c r="O379" s="55">
        <v>10</v>
      </c>
      <c r="P379" s="55"/>
      <c r="Q379" s="55">
        <v>1</v>
      </c>
      <c r="R379" s="55">
        <v>64</v>
      </c>
      <c r="S379" s="55">
        <v>82</v>
      </c>
      <c r="T379" s="52">
        <f t="shared" si="5"/>
        <v>339.02598674698794</v>
      </c>
      <c r="U379" s="53">
        <f>(G379/S379)/1.2547</f>
        <v>0.80672281975868299</v>
      </c>
      <c r="V379" s="1" t="s">
        <v>628</v>
      </c>
    </row>
    <row r="380" spans="1:22">
      <c r="A380" s="74" t="s">
        <v>17</v>
      </c>
      <c r="B380" s="47" t="s">
        <v>113</v>
      </c>
      <c r="C380" s="61" t="s">
        <v>106</v>
      </c>
      <c r="D380" s="62">
        <v>279400</v>
      </c>
      <c r="E380" s="48" t="s">
        <v>586</v>
      </c>
      <c r="F380" s="61" t="s">
        <v>624</v>
      </c>
      <c r="G380" s="63">
        <v>70</v>
      </c>
      <c r="H380" s="61">
        <v>7</v>
      </c>
      <c r="I380" s="61">
        <v>5</v>
      </c>
      <c r="J380" s="61">
        <v>4</v>
      </c>
      <c r="K380" s="61">
        <v>5</v>
      </c>
      <c r="L380" s="61"/>
      <c r="M380" s="61"/>
      <c r="N380" s="61"/>
      <c r="O380" s="61">
        <v>4</v>
      </c>
      <c r="P380" s="61"/>
      <c r="Q380" s="61">
        <v>2</v>
      </c>
      <c r="R380" s="61">
        <v>66</v>
      </c>
      <c r="S380" s="61">
        <v>76</v>
      </c>
      <c r="T380" s="52">
        <f t="shared" si="5"/>
        <v>346.57574285714287</v>
      </c>
      <c r="U380" s="53">
        <f>(G380/S380)/1.1425</f>
        <v>0.80617298168835649</v>
      </c>
      <c r="V380" s="47" t="s">
        <v>17</v>
      </c>
    </row>
    <row r="381" spans="1:22">
      <c r="A381" s="74" t="s">
        <v>17</v>
      </c>
      <c r="B381" s="47" t="s">
        <v>79</v>
      </c>
      <c r="C381" s="61" t="s">
        <v>76</v>
      </c>
      <c r="D381" s="62">
        <v>362200</v>
      </c>
      <c r="E381" s="48" t="s">
        <v>586</v>
      </c>
      <c r="F381" s="48" t="s">
        <v>597</v>
      </c>
      <c r="G381" s="63">
        <v>79</v>
      </c>
      <c r="H381" s="61">
        <v>13</v>
      </c>
      <c r="I381" s="61">
        <v>10</v>
      </c>
      <c r="J381" s="61">
        <v>7</v>
      </c>
      <c r="K381" s="61">
        <v>1</v>
      </c>
      <c r="L381" s="61"/>
      <c r="M381" s="61" t="s">
        <v>598</v>
      </c>
      <c r="N381" s="61"/>
      <c r="O381" s="61">
        <v>6</v>
      </c>
      <c r="P381" s="61">
        <v>1</v>
      </c>
      <c r="Q381" s="61">
        <v>2</v>
      </c>
      <c r="R381" s="61">
        <v>82</v>
      </c>
      <c r="S381" s="61">
        <v>81</v>
      </c>
      <c r="T381" s="52">
        <f t="shared" si="5"/>
        <v>449.43151443037971</v>
      </c>
      <c r="U381" s="53">
        <f>(G381/S381)/1.2102</f>
        <v>0.80590699221228612</v>
      </c>
      <c r="V381" s="64" t="s">
        <v>671</v>
      </c>
    </row>
    <row r="382" spans="1:22">
      <c r="A382" s="59" t="s">
        <v>209</v>
      </c>
      <c r="B382" s="47" t="s">
        <v>239</v>
      </c>
      <c r="C382" s="61" t="s">
        <v>70</v>
      </c>
      <c r="D382" s="62">
        <v>238900</v>
      </c>
      <c r="E382" s="61" t="s">
        <v>586</v>
      </c>
      <c r="F382" s="48" t="s">
        <v>626</v>
      </c>
      <c r="G382" s="63">
        <v>31</v>
      </c>
      <c r="H382" s="61">
        <v>3</v>
      </c>
      <c r="I382" s="61">
        <v>5</v>
      </c>
      <c r="J382" s="61">
        <v>1</v>
      </c>
      <c r="K382" s="61"/>
      <c r="L382" s="61"/>
      <c r="M382" s="61"/>
      <c r="N382" s="61">
        <v>1</v>
      </c>
      <c r="O382" s="61">
        <v>3</v>
      </c>
      <c r="P382" s="61">
        <v>1</v>
      </c>
      <c r="Q382" s="61">
        <v>1</v>
      </c>
      <c r="R382" s="61">
        <v>87</v>
      </c>
      <c r="S382" s="161">
        <v>31</v>
      </c>
      <c r="T382" s="52">
        <f t="shared" si="5"/>
        <v>297.38271999999995</v>
      </c>
      <c r="U382" s="53">
        <f>(G382/S382)/1.2448</f>
        <v>0.80334190231362479</v>
      </c>
      <c r="V382" s="1" t="s">
        <v>613</v>
      </c>
    </row>
    <row r="383" spans="1:22">
      <c r="A383" s="72" t="s">
        <v>209</v>
      </c>
      <c r="B383" s="47" t="s">
        <v>247</v>
      </c>
      <c r="C383" s="48" t="s">
        <v>82</v>
      </c>
      <c r="D383" s="49">
        <v>425800</v>
      </c>
      <c r="E383" s="4" t="s">
        <v>590</v>
      </c>
      <c r="F383" s="4" t="s">
        <v>661</v>
      </c>
      <c r="G383" s="63">
        <v>84</v>
      </c>
      <c r="H383" s="55">
        <v>8</v>
      </c>
      <c r="I383" s="55">
        <v>8</v>
      </c>
      <c r="J383" s="55">
        <v>2</v>
      </c>
      <c r="K383" s="55">
        <v>3</v>
      </c>
      <c r="L383" s="55"/>
      <c r="M383" s="58" t="s">
        <v>868</v>
      </c>
      <c r="N383" s="55">
        <v>1</v>
      </c>
      <c r="O383" s="55">
        <v>7</v>
      </c>
      <c r="P383" s="55">
        <v>1</v>
      </c>
      <c r="Q383" s="55">
        <v>6</v>
      </c>
      <c r="R383" s="55">
        <v>87</v>
      </c>
      <c r="S383" s="55">
        <v>83</v>
      </c>
      <c r="T383" s="52">
        <f t="shared" si="5"/>
        <v>531.46733904761913</v>
      </c>
      <c r="U383" s="53">
        <f>(G383/S383)/1.2632</f>
        <v>0.801178113339997</v>
      </c>
      <c r="V383" s="1" t="s">
        <v>647</v>
      </c>
    </row>
    <row r="384" spans="1:22">
      <c r="A384" s="80" t="s">
        <v>288</v>
      </c>
      <c r="B384" s="47" t="s">
        <v>293</v>
      </c>
      <c r="C384" s="48" t="s">
        <v>49</v>
      </c>
      <c r="D384" s="49">
        <v>480900</v>
      </c>
      <c r="E384" s="55" t="s">
        <v>590</v>
      </c>
      <c r="F384" s="4" t="s">
        <v>608</v>
      </c>
      <c r="G384" s="63">
        <v>86</v>
      </c>
      <c r="H384" s="55">
        <v>6</v>
      </c>
      <c r="I384" s="55">
        <v>10</v>
      </c>
      <c r="J384" s="55">
        <v>3</v>
      </c>
      <c r="K384" s="55">
        <v>1</v>
      </c>
      <c r="L384" s="55">
        <v>46</v>
      </c>
      <c r="M384" s="56" t="s">
        <v>588</v>
      </c>
      <c r="N384" s="55"/>
      <c r="O384" s="55">
        <v>12</v>
      </c>
      <c r="P384" s="55">
        <v>7</v>
      </c>
      <c r="Q384" s="55">
        <v>2</v>
      </c>
      <c r="R384" s="55">
        <v>68</v>
      </c>
      <c r="S384" s="55">
        <v>83</v>
      </c>
      <c r="T384" s="52">
        <f t="shared" si="5"/>
        <v>600.53058523255811</v>
      </c>
      <c r="U384" s="53">
        <f>(G384/S384)/1.2939</f>
        <v>0.8007918527809359</v>
      </c>
      <c r="V384" s="1" t="s">
        <v>642</v>
      </c>
    </row>
    <row r="385" spans="1:22">
      <c r="A385" s="69" t="s">
        <v>138</v>
      </c>
      <c r="B385" s="60" t="s">
        <v>166</v>
      </c>
      <c r="C385" s="55" t="s">
        <v>45</v>
      </c>
      <c r="D385" s="71">
        <v>283100</v>
      </c>
      <c r="E385" s="48" t="s">
        <v>586</v>
      </c>
      <c r="F385" s="48" t="s">
        <v>612</v>
      </c>
      <c r="G385" s="50">
        <v>15</v>
      </c>
      <c r="H385" s="55"/>
      <c r="I385" s="55">
        <v>3</v>
      </c>
      <c r="J385" s="55"/>
      <c r="K385" s="55"/>
      <c r="L385" s="55"/>
      <c r="M385" s="58"/>
      <c r="N385" s="55"/>
      <c r="O385" s="55">
        <v>2</v>
      </c>
      <c r="P385" s="55">
        <v>1</v>
      </c>
      <c r="Q385" s="55"/>
      <c r="R385" s="55">
        <v>66</v>
      </c>
      <c r="S385" s="160">
        <v>15</v>
      </c>
      <c r="T385" s="52">
        <f t="shared" si="5"/>
        <v>355.20557000000002</v>
      </c>
      <c r="U385" s="53">
        <f>(G385/S385)/1.2547</f>
        <v>0.79700326771339769</v>
      </c>
      <c r="V385" s="1" t="s">
        <v>861</v>
      </c>
    </row>
    <row r="386" spans="1:22">
      <c r="A386" s="76" t="s">
        <v>17</v>
      </c>
      <c r="B386" s="1" t="s">
        <v>48</v>
      </c>
      <c r="C386" s="55" t="s">
        <v>45</v>
      </c>
      <c r="D386" s="71">
        <v>489900</v>
      </c>
      <c r="E386" s="4" t="s">
        <v>590</v>
      </c>
      <c r="F386" s="4" t="s">
        <v>610</v>
      </c>
      <c r="G386" s="63">
        <v>81</v>
      </c>
      <c r="H386" s="55">
        <v>6</v>
      </c>
      <c r="I386" s="55">
        <v>8</v>
      </c>
      <c r="J386" s="55">
        <v>1</v>
      </c>
      <c r="K386" s="55">
        <v>3</v>
      </c>
      <c r="L386" s="55"/>
      <c r="M386" s="56" t="s">
        <v>668</v>
      </c>
      <c r="N386" s="55"/>
      <c r="O386" s="55">
        <v>8</v>
      </c>
      <c r="P386" s="55"/>
      <c r="Q386" s="55">
        <v>3</v>
      </c>
      <c r="R386" s="55">
        <v>85</v>
      </c>
      <c r="S386" s="55">
        <v>86</v>
      </c>
      <c r="T386" s="52">
        <f t="shared" ref="T386:T449" si="6">(D386/1000)/U386</f>
        <v>615.11843999999996</v>
      </c>
      <c r="U386" s="53">
        <f>(G386/S386)/1.1826</f>
        <v>0.79643198470850585</v>
      </c>
      <c r="V386" s="1" t="s">
        <v>671</v>
      </c>
    </row>
    <row r="387" spans="1:22">
      <c r="A387" s="76" t="s">
        <v>17</v>
      </c>
      <c r="B387" s="121" t="s">
        <v>75</v>
      </c>
      <c r="C387" s="55" t="s">
        <v>70</v>
      </c>
      <c r="D387" s="49">
        <v>443500</v>
      </c>
      <c r="E387" s="4" t="s">
        <v>590</v>
      </c>
      <c r="F387" s="4" t="s">
        <v>605</v>
      </c>
      <c r="G387" s="63">
        <v>89</v>
      </c>
      <c r="H387" s="55">
        <v>8</v>
      </c>
      <c r="I387" s="55">
        <v>8</v>
      </c>
      <c r="J387" s="55">
        <v>2</v>
      </c>
      <c r="K387" s="55">
        <v>3</v>
      </c>
      <c r="L387" s="55"/>
      <c r="M387" s="58" t="s">
        <v>616</v>
      </c>
      <c r="N387" s="55"/>
      <c r="O387" s="55">
        <v>9</v>
      </c>
      <c r="P387" s="55"/>
      <c r="Q387" s="55">
        <v>1</v>
      </c>
      <c r="R387" s="55">
        <v>75</v>
      </c>
      <c r="S387" s="55">
        <v>89</v>
      </c>
      <c r="T387" s="52">
        <f t="shared" si="6"/>
        <v>556.90295000000003</v>
      </c>
      <c r="U387" s="53">
        <f>(G387/S387)/1.2557</f>
        <v>0.79636855936927609</v>
      </c>
      <c r="V387" s="1" t="s">
        <v>881</v>
      </c>
    </row>
    <row r="388" spans="1:22">
      <c r="A388" s="74" t="s">
        <v>17</v>
      </c>
      <c r="B388" s="47" t="s">
        <v>109</v>
      </c>
      <c r="C388" s="61" t="s">
        <v>106</v>
      </c>
      <c r="D388" s="62">
        <v>250800</v>
      </c>
      <c r="E388" s="48" t="s">
        <v>586</v>
      </c>
      <c r="F388" s="61" t="s">
        <v>624</v>
      </c>
      <c r="G388" s="63">
        <v>80</v>
      </c>
      <c r="H388" s="61">
        <v>10</v>
      </c>
      <c r="I388" s="61">
        <v>7</v>
      </c>
      <c r="J388" s="61">
        <v>3</v>
      </c>
      <c r="K388" s="61">
        <v>2</v>
      </c>
      <c r="L388" s="61"/>
      <c r="M388" s="78" t="s">
        <v>588</v>
      </c>
      <c r="N388" s="61">
        <v>0.1</v>
      </c>
      <c r="O388" s="61">
        <v>9</v>
      </c>
      <c r="P388" s="61">
        <v>1</v>
      </c>
      <c r="Q388" s="61">
        <v>2</v>
      </c>
      <c r="R388" s="61">
        <v>64</v>
      </c>
      <c r="S388" s="61">
        <v>88</v>
      </c>
      <c r="T388" s="52">
        <f t="shared" si="6"/>
        <v>315.19290000000001</v>
      </c>
      <c r="U388" s="53">
        <f>(G388/S388)/1.1425</f>
        <v>0.79570320270539086</v>
      </c>
      <c r="V388" s="47" t="s">
        <v>652</v>
      </c>
    </row>
    <row r="389" spans="1:22">
      <c r="A389" s="89" t="s">
        <v>288</v>
      </c>
      <c r="B389" s="47" t="s">
        <v>303</v>
      </c>
      <c r="C389" s="61" t="s">
        <v>122</v>
      </c>
      <c r="D389" s="62">
        <v>485600</v>
      </c>
      <c r="E389" s="48" t="s">
        <v>586</v>
      </c>
      <c r="F389" s="61" t="s">
        <v>591</v>
      </c>
      <c r="G389" s="50">
        <v>59</v>
      </c>
      <c r="H389" s="61">
        <v>7</v>
      </c>
      <c r="I389" s="61">
        <v>2</v>
      </c>
      <c r="J389" s="61">
        <v>1</v>
      </c>
      <c r="K389" s="61">
        <v>2</v>
      </c>
      <c r="L389" s="61">
        <v>20</v>
      </c>
      <c r="M389" s="78" t="s">
        <v>588</v>
      </c>
      <c r="N389" s="61"/>
      <c r="O389" s="61">
        <v>6</v>
      </c>
      <c r="P389" s="61">
        <v>4</v>
      </c>
      <c r="Q389" s="61">
        <v>4</v>
      </c>
      <c r="R389" s="61">
        <v>44</v>
      </c>
      <c r="S389" s="61">
        <v>65</v>
      </c>
      <c r="T389" s="52">
        <f t="shared" si="6"/>
        <v>610.30866440677971</v>
      </c>
      <c r="U389" s="53">
        <f>G389/((S389/1)*1.1408)</f>
        <v>0.79566296256338331</v>
      </c>
      <c r="V389" s="64" t="s">
        <v>897</v>
      </c>
    </row>
    <row r="390" spans="1:22">
      <c r="A390" s="74" t="s">
        <v>17</v>
      </c>
      <c r="B390" s="47" t="s">
        <v>93</v>
      </c>
      <c r="C390" s="61" t="s">
        <v>90</v>
      </c>
      <c r="D390" s="62">
        <v>387500</v>
      </c>
      <c r="E390" s="61" t="s">
        <v>586</v>
      </c>
      <c r="F390" s="48" t="s">
        <v>630</v>
      </c>
      <c r="G390" s="63">
        <v>82</v>
      </c>
      <c r="H390" s="61">
        <v>10</v>
      </c>
      <c r="I390" s="61">
        <v>9</v>
      </c>
      <c r="J390" s="61">
        <v>4</v>
      </c>
      <c r="K390" s="61">
        <v>1</v>
      </c>
      <c r="L390" s="61"/>
      <c r="M390" s="78" t="s">
        <v>668</v>
      </c>
      <c r="N390" s="61">
        <v>1</v>
      </c>
      <c r="O390" s="61">
        <v>8</v>
      </c>
      <c r="P390" s="61">
        <v>1</v>
      </c>
      <c r="Q390" s="61">
        <v>2</v>
      </c>
      <c r="R390" s="61">
        <v>73</v>
      </c>
      <c r="S390" s="61">
        <v>83</v>
      </c>
      <c r="T390" s="52">
        <f t="shared" si="6"/>
        <v>488.24243902439025</v>
      </c>
      <c r="U390" s="53">
        <f>(G390/S390)/1.2448</f>
        <v>0.79366308421346055</v>
      </c>
      <c r="V390" s="1" t="s">
        <v>607</v>
      </c>
    </row>
    <row r="391" spans="1:22">
      <c r="A391" s="59" t="s">
        <v>209</v>
      </c>
      <c r="B391" s="47" t="s">
        <v>459</v>
      </c>
      <c r="C391" s="61" t="s">
        <v>122</v>
      </c>
      <c r="D391" s="73">
        <v>587400</v>
      </c>
      <c r="E391" s="48" t="s">
        <v>586</v>
      </c>
      <c r="F391" s="61" t="s">
        <v>591</v>
      </c>
      <c r="G391" s="50">
        <v>67</v>
      </c>
      <c r="H391" s="61">
        <v>12</v>
      </c>
      <c r="I391" s="61">
        <v>15</v>
      </c>
      <c r="J391" s="61">
        <v>8</v>
      </c>
      <c r="K391" s="61">
        <v>1</v>
      </c>
      <c r="L391" s="61"/>
      <c r="M391" s="61" t="s">
        <v>616</v>
      </c>
      <c r="N391" s="61"/>
      <c r="O391" s="61">
        <v>9</v>
      </c>
      <c r="P391" s="61">
        <v>3</v>
      </c>
      <c r="Q391" s="61">
        <v>6</v>
      </c>
      <c r="R391" s="61">
        <v>63</v>
      </c>
      <c r="S391" s="61">
        <v>74</v>
      </c>
      <c r="T391" s="52">
        <f t="shared" si="6"/>
        <v>740.11698626865666</v>
      </c>
      <c r="U391" s="53">
        <f>G391/((S391/1)*1.1408)</f>
        <v>0.79365831469618286</v>
      </c>
      <c r="V391" s="64" t="s">
        <v>638</v>
      </c>
    </row>
    <row r="392" spans="1:22">
      <c r="A392" s="75" t="s">
        <v>138</v>
      </c>
      <c r="B392" s="47" t="s">
        <v>188</v>
      </c>
      <c r="C392" s="61" t="s">
        <v>90</v>
      </c>
      <c r="D392" s="62">
        <v>392700</v>
      </c>
      <c r="E392" s="61" t="s">
        <v>586</v>
      </c>
      <c r="F392" s="48" t="s">
        <v>630</v>
      </c>
      <c r="G392" s="63">
        <v>79</v>
      </c>
      <c r="H392" s="61">
        <v>14</v>
      </c>
      <c r="I392" s="61">
        <v>7</v>
      </c>
      <c r="J392" s="61">
        <v>8</v>
      </c>
      <c r="K392" s="61"/>
      <c r="L392" s="61"/>
      <c r="M392" s="61"/>
      <c r="N392" s="61">
        <v>1.1000000000000001</v>
      </c>
      <c r="O392" s="61">
        <v>3</v>
      </c>
      <c r="P392" s="61"/>
      <c r="Q392" s="61">
        <v>1</v>
      </c>
      <c r="R392" s="61">
        <v>71</v>
      </c>
      <c r="S392" s="61">
        <v>80</v>
      </c>
      <c r="T392" s="52">
        <f t="shared" si="6"/>
        <v>495.0207189873417</v>
      </c>
      <c r="U392" s="53">
        <f>(G392/S392)/1.2448</f>
        <v>0.79330012853470444</v>
      </c>
      <c r="V392" s="1" t="s">
        <v>138</v>
      </c>
    </row>
    <row r="393" spans="1:22">
      <c r="A393" s="75" t="s">
        <v>138</v>
      </c>
      <c r="B393" s="47" t="s">
        <v>190</v>
      </c>
      <c r="C393" s="61" t="s">
        <v>90</v>
      </c>
      <c r="D393" s="62">
        <v>334500</v>
      </c>
      <c r="E393" s="61" t="s">
        <v>586</v>
      </c>
      <c r="F393" s="48" t="s">
        <v>630</v>
      </c>
      <c r="G393" s="63">
        <v>75</v>
      </c>
      <c r="H393" s="61">
        <v>8</v>
      </c>
      <c r="I393" s="61">
        <v>6</v>
      </c>
      <c r="J393" s="61">
        <v>9</v>
      </c>
      <c r="K393" s="61">
        <v>5</v>
      </c>
      <c r="L393" s="61"/>
      <c r="M393" s="78" t="s">
        <v>588</v>
      </c>
      <c r="N393" s="61">
        <v>1.1000000000000001</v>
      </c>
      <c r="O393" s="61">
        <v>3</v>
      </c>
      <c r="P393" s="61">
        <v>1</v>
      </c>
      <c r="Q393" s="61">
        <v>1</v>
      </c>
      <c r="R393" s="61">
        <v>78</v>
      </c>
      <c r="S393" s="61">
        <v>76</v>
      </c>
      <c r="T393" s="52">
        <f t="shared" si="6"/>
        <v>421.937408</v>
      </c>
      <c r="U393" s="53">
        <f>(G393/S393)/1.2448</f>
        <v>0.79277161412528752</v>
      </c>
      <c r="V393" s="1" t="s">
        <v>811</v>
      </c>
    </row>
    <row r="394" spans="1:22">
      <c r="A394" s="57" t="s">
        <v>17</v>
      </c>
      <c r="B394" s="47" t="s">
        <v>50</v>
      </c>
      <c r="C394" s="48" t="s">
        <v>49</v>
      </c>
      <c r="D394" s="49">
        <v>241800</v>
      </c>
      <c r="E394" s="55" t="s">
        <v>590</v>
      </c>
      <c r="F394" s="4" t="s">
        <v>608</v>
      </c>
      <c r="G394" s="63">
        <v>83</v>
      </c>
      <c r="H394" s="55">
        <v>10</v>
      </c>
      <c r="I394" s="55">
        <v>6</v>
      </c>
      <c r="J394" s="55">
        <v>5</v>
      </c>
      <c r="K394" s="55">
        <v>5</v>
      </c>
      <c r="L394" s="55"/>
      <c r="M394" s="56" t="s">
        <v>588</v>
      </c>
      <c r="N394" s="55"/>
      <c r="O394" s="55">
        <v>7</v>
      </c>
      <c r="P394" s="55"/>
      <c r="Q394" s="55">
        <v>6</v>
      </c>
      <c r="R394" s="55">
        <v>50</v>
      </c>
      <c r="S394" s="55">
        <v>81</v>
      </c>
      <c r="T394" s="52">
        <f t="shared" si="6"/>
        <v>305.32610385542171</v>
      </c>
      <c r="U394" s="53">
        <f>(G394/S394)/1.2939</f>
        <v>0.79194014840767557</v>
      </c>
      <c r="V394" s="1" t="s">
        <v>17</v>
      </c>
    </row>
    <row r="395" spans="1:22">
      <c r="A395" s="48" t="s">
        <v>130</v>
      </c>
      <c r="B395" s="86" t="s">
        <v>331</v>
      </c>
      <c r="C395" s="48" t="s">
        <v>49</v>
      </c>
      <c r="D395" s="87">
        <v>123900</v>
      </c>
      <c r="E395" s="48" t="s">
        <v>586</v>
      </c>
      <c r="F395" s="48" t="s">
        <v>633</v>
      </c>
      <c r="G395" s="50">
        <v>68</v>
      </c>
      <c r="H395" s="61">
        <v>9</v>
      </c>
      <c r="I395" s="61"/>
      <c r="J395" s="61">
        <v>5</v>
      </c>
      <c r="K395" s="61">
        <v>1</v>
      </c>
      <c r="L395" s="61"/>
      <c r="M395" s="61" t="s">
        <v>601</v>
      </c>
      <c r="N395" s="61">
        <v>2.2000000000000002</v>
      </c>
      <c r="O395" s="61">
        <v>5</v>
      </c>
      <c r="P395" s="61"/>
      <c r="Q395" s="61"/>
      <c r="R395" s="61">
        <v>77</v>
      </c>
      <c r="S395" s="61">
        <v>71</v>
      </c>
      <c r="T395" s="52">
        <f t="shared" si="6"/>
        <v>156.71418617647063</v>
      </c>
      <c r="U395" s="66">
        <f>(G395/S395)/1.2114</f>
        <v>0.7906112587693902</v>
      </c>
      <c r="V395" s="1" t="s">
        <v>656</v>
      </c>
    </row>
    <row r="396" spans="1:22">
      <c r="A396" s="72" t="s">
        <v>209</v>
      </c>
      <c r="B396" s="60" t="s">
        <v>218</v>
      </c>
      <c r="C396" s="48" t="s">
        <v>37</v>
      </c>
      <c r="D396" s="49">
        <v>487000</v>
      </c>
      <c r="E396" s="48" t="s">
        <v>586</v>
      </c>
      <c r="F396" s="48" t="s">
        <v>587</v>
      </c>
      <c r="G396" s="50">
        <v>50</v>
      </c>
      <c r="H396" s="48">
        <v>9</v>
      </c>
      <c r="I396" s="48">
        <v>6</v>
      </c>
      <c r="J396" s="48">
        <v>3</v>
      </c>
      <c r="K396" s="48">
        <v>4</v>
      </c>
      <c r="M396" s="48" t="s">
        <v>616</v>
      </c>
      <c r="O396" s="48">
        <v>5</v>
      </c>
      <c r="P396" s="48">
        <v>3</v>
      </c>
      <c r="Q396" s="48">
        <v>3</v>
      </c>
      <c r="R396" s="48">
        <v>60</v>
      </c>
      <c r="S396" s="48">
        <v>51</v>
      </c>
      <c r="T396" s="52">
        <f t="shared" si="6"/>
        <v>618.73934400000007</v>
      </c>
      <c r="U396" s="53">
        <f>(G396/S396)/1.2456</f>
        <v>0.7870842620927625</v>
      </c>
      <c r="V396" s="54" t="s">
        <v>718</v>
      </c>
    </row>
    <row r="397" spans="1:22">
      <c r="A397" s="89" t="s">
        <v>288</v>
      </c>
      <c r="B397" s="47" t="s">
        <v>294</v>
      </c>
      <c r="C397" s="61" t="s">
        <v>52</v>
      </c>
      <c r="D397" s="62">
        <v>483500</v>
      </c>
      <c r="E397" s="48" t="s">
        <v>586</v>
      </c>
      <c r="F397" s="61" t="s">
        <v>610</v>
      </c>
      <c r="G397" s="50">
        <v>70</v>
      </c>
      <c r="H397" s="61">
        <v>5</v>
      </c>
      <c r="I397" s="61">
        <v>7</v>
      </c>
      <c r="J397" s="61">
        <v>2</v>
      </c>
      <c r="K397" s="61"/>
      <c r="L397" s="61">
        <v>19</v>
      </c>
      <c r="M397" s="78" t="s">
        <v>588</v>
      </c>
      <c r="N397" s="61"/>
      <c r="O397" s="61">
        <v>6</v>
      </c>
      <c r="P397" s="61">
        <v>2</v>
      </c>
      <c r="Q397" s="61">
        <v>1</v>
      </c>
      <c r="R397" s="61">
        <v>66</v>
      </c>
      <c r="S397" s="61">
        <v>78</v>
      </c>
      <c r="T397" s="52">
        <f t="shared" si="6"/>
        <v>614.61414857142859</v>
      </c>
      <c r="U397" s="53">
        <f>G397/((S397/1)*1.1408)</f>
        <v>0.78667242061351461</v>
      </c>
      <c r="V397" s="1" t="s">
        <v>642</v>
      </c>
    </row>
    <row r="398" spans="1:22">
      <c r="A398" s="75" t="s">
        <v>138</v>
      </c>
      <c r="B398" s="47" t="s">
        <v>139</v>
      </c>
      <c r="C398" s="61" t="s">
        <v>18</v>
      </c>
      <c r="D398" s="62">
        <v>242700</v>
      </c>
      <c r="E398" s="48" t="s">
        <v>586</v>
      </c>
      <c r="F398" s="48" t="s">
        <v>600</v>
      </c>
      <c r="G398" s="63">
        <v>57</v>
      </c>
      <c r="H398" s="61">
        <v>4</v>
      </c>
      <c r="I398" s="61">
        <v>3</v>
      </c>
      <c r="J398" s="61">
        <v>4</v>
      </c>
      <c r="K398" s="61">
        <v>3</v>
      </c>
      <c r="L398" s="61"/>
      <c r="M398" s="61" t="s">
        <v>616</v>
      </c>
      <c r="N398" s="61">
        <v>2</v>
      </c>
      <c r="O398" s="61">
        <v>2</v>
      </c>
      <c r="P398" s="61"/>
      <c r="Q398" s="61">
        <v>2</v>
      </c>
      <c r="R398" s="61">
        <v>85</v>
      </c>
      <c r="S398" s="61">
        <v>64</v>
      </c>
      <c r="T398" s="52">
        <f t="shared" si="6"/>
        <v>308.93921684210522</v>
      </c>
      <c r="U398" s="53">
        <f>(G398/S398)/1.1337</f>
        <v>0.78559142630325485</v>
      </c>
      <c r="V398" s="47" t="s">
        <v>138</v>
      </c>
    </row>
    <row r="399" spans="1:22">
      <c r="A399" s="57" t="s">
        <v>17</v>
      </c>
      <c r="B399" s="47" t="s">
        <v>486</v>
      </c>
      <c r="C399" s="48" t="s">
        <v>29</v>
      </c>
      <c r="D399" s="49">
        <v>382600</v>
      </c>
      <c r="E399" s="4" t="s">
        <v>590</v>
      </c>
      <c r="F399" s="4" t="s">
        <v>612</v>
      </c>
      <c r="G399" s="63">
        <v>92</v>
      </c>
      <c r="H399" s="55">
        <v>8</v>
      </c>
      <c r="I399" s="55">
        <v>7</v>
      </c>
      <c r="J399" s="55">
        <v>6</v>
      </c>
      <c r="K399" s="55">
        <v>1</v>
      </c>
      <c r="L399" s="55"/>
      <c r="M399" s="58" t="s">
        <v>601</v>
      </c>
      <c r="N399" s="55"/>
      <c r="O399" s="55">
        <v>7</v>
      </c>
      <c r="P399" s="55"/>
      <c r="Q399" s="55">
        <v>2</v>
      </c>
      <c r="R399" s="55">
        <v>86</v>
      </c>
      <c r="S399" s="55">
        <v>98</v>
      </c>
      <c r="T399" s="52">
        <f t="shared" si="6"/>
        <v>487.18786869565213</v>
      </c>
      <c r="U399" s="53">
        <f>(G399/S399)/1.1954</f>
        <v>0.78532333127328235</v>
      </c>
      <c r="V399" s="1" t="s">
        <v>820</v>
      </c>
    </row>
    <row r="400" spans="1:22">
      <c r="A400" s="59" t="s">
        <v>209</v>
      </c>
      <c r="B400" s="47" t="s">
        <v>233</v>
      </c>
      <c r="C400" s="61" t="s">
        <v>66</v>
      </c>
      <c r="D400" s="62">
        <v>219900</v>
      </c>
      <c r="E400" s="4" t="s">
        <v>590</v>
      </c>
      <c r="F400" s="4" t="s">
        <v>626</v>
      </c>
      <c r="G400" s="63">
        <v>73</v>
      </c>
      <c r="H400" s="55">
        <v>12</v>
      </c>
      <c r="I400" s="55">
        <v>9</v>
      </c>
      <c r="J400" s="55">
        <v>5</v>
      </c>
      <c r="K400" s="55">
        <v>4</v>
      </c>
      <c r="L400" s="55"/>
      <c r="M400" s="56" t="s">
        <v>665</v>
      </c>
      <c r="N400" s="55"/>
      <c r="O400" s="55">
        <v>10</v>
      </c>
      <c r="P400" s="55">
        <v>5</v>
      </c>
      <c r="Q400" s="55">
        <v>8</v>
      </c>
      <c r="R400" s="55">
        <v>71</v>
      </c>
      <c r="S400" s="55">
        <v>76</v>
      </c>
      <c r="T400" s="52">
        <f t="shared" si="6"/>
        <v>280.15019013698628</v>
      </c>
      <c r="U400" s="53">
        <f>(G400/S400)/1.2237</f>
        <v>0.78493610835129013</v>
      </c>
      <c r="V400" s="1" t="s">
        <v>613</v>
      </c>
    </row>
    <row r="401" spans="1:22">
      <c r="A401" s="57" t="s">
        <v>17</v>
      </c>
      <c r="B401" s="47" t="s">
        <v>42</v>
      </c>
      <c r="C401" s="48" t="s">
        <v>37</v>
      </c>
      <c r="D401" s="49">
        <v>280100</v>
      </c>
      <c r="E401" s="48" t="s">
        <v>586</v>
      </c>
      <c r="F401" s="48" t="s">
        <v>587</v>
      </c>
      <c r="G401" s="50">
        <v>82</v>
      </c>
      <c r="H401" s="48">
        <v>13</v>
      </c>
      <c r="I401" s="48">
        <v>1</v>
      </c>
      <c r="J401" s="48">
        <v>3</v>
      </c>
      <c r="K401" s="48">
        <v>7</v>
      </c>
      <c r="M401" s="51" t="s">
        <v>643</v>
      </c>
      <c r="O401" s="48">
        <v>5</v>
      </c>
      <c r="P401" s="48">
        <v>1</v>
      </c>
      <c r="Q401" s="48">
        <v>4</v>
      </c>
      <c r="R401" s="48">
        <v>85</v>
      </c>
      <c r="S401" s="48">
        <v>84</v>
      </c>
      <c r="T401" s="52">
        <f t="shared" si="6"/>
        <v>357.40213463414642</v>
      </c>
      <c r="U401" s="53">
        <f>(G401/S401)/1.2456</f>
        <v>0.78371104382665069</v>
      </c>
      <c r="V401" s="54" t="s">
        <v>833</v>
      </c>
    </row>
    <row r="402" spans="1:22">
      <c r="A402" s="74" t="s">
        <v>17</v>
      </c>
      <c r="B402" s="1" t="s">
        <v>487</v>
      </c>
      <c r="C402" s="55" t="s">
        <v>34</v>
      </c>
      <c r="D402" s="49">
        <v>406800</v>
      </c>
      <c r="E402" s="4" t="s">
        <v>590</v>
      </c>
      <c r="F402" s="4" t="s">
        <v>587</v>
      </c>
      <c r="G402" s="63">
        <v>74</v>
      </c>
      <c r="H402" s="55">
        <v>12</v>
      </c>
      <c r="I402" s="55">
        <v>11</v>
      </c>
      <c r="J402" s="55">
        <v>6</v>
      </c>
      <c r="K402" s="55">
        <v>1</v>
      </c>
      <c r="L402" s="55"/>
      <c r="M402" s="58" t="s">
        <v>594</v>
      </c>
      <c r="N402" s="55"/>
      <c r="O402" s="55">
        <v>6</v>
      </c>
      <c r="P402" s="55"/>
      <c r="Q402" s="55">
        <v>2</v>
      </c>
      <c r="R402" s="55">
        <v>73</v>
      </c>
      <c r="S402" s="55">
        <v>79</v>
      </c>
      <c r="T402" s="52">
        <f t="shared" si="6"/>
        <v>519.14606594594591</v>
      </c>
      <c r="U402" s="53">
        <f>(G402/S402)/1.1954</f>
        <v>0.78359449620168453</v>
      </c>
      <c r="V402" s="1" t="s">
        <v>671</v>
      </c>
    </row>
    <row r="403" spans="1:22">
      <c r="A403" s="46" t="s">
        <v>138</v>
      </c>
      <c r="B403" s="1" t="s">
        <v>422</v>
      </c>
      <c r="C403" s="55" t="s">
        <v>52</v>
      </c>
      <c r="D403" s="73">
        <v>552900</v>
      </c>
      <c r="E403" s="48" t="s">
        <v>590</v>
      </c>
      <c r="F403" s="48" t="s">
        <v>640</v>
      </c>
      <c r="G403" s="50">
        <v>79</v>
      </c>
      <c r="H403" s="55">
        <v>10</v>
      </c>
      <c r="I403" s="55">
        <v>4</v>
      </c>
      <c r="J403" s="55">
        <v>6</v>
      </c>
      <c r="K403" s="55">
        <v>3</v>
      </c>
      <c r="L403" s="55">
        <v>1</v>
      </c>
      <c r="M403" s="56" t="s">
        <v>665</v>
      </c>
      <c r="N403" s="55">
        <v>2.1</v>
      </c>
      <c r="O403" s="55">
        <v>7</v>
      </c>
      <c r="P403" s="55">
        <v>1</v>
      </c>
      <c r="Q403" s="55">
        <v>4</v>
      </c>
      <c r="R403" s="55">
        <v>57</v>
      </c>
      <c r="S403" s="55">
        <v>82</v>
      </c>
      <c r="T403" s="52">
        <f t="shared" si="6"/>
        <v>706.8105630379747</v>
      </c>
      <c r="U403" s="53">
        <f>(G403/S403)/1.2316</f>
        <v>0.78224637394149188</v>
      </c>
      <c r="V403" s="1" t="s">
        <v>896</v>
      </c>
    </row>
    <row r="404" spans="1:22">
      <c r="A404" s="74" t="s">
        <v>17</v>
      </c>
      <c r="B404" s="47" t="s">
        <v>110</v>
      </c>
      <c r="C404" s="61" t="s">
        <v>106</v>
      </c>
      <c r="D404" s="62">
        <v>422400</v>
      </c>
      <c r="E404" s="55" t="s">
        <v>590</v>
      </c>
      <c r="F404" s="4" t="s">
        <v>602</v>
      </c>
      <c r="G404" s="63">
        <v>84</v>
      </c>
      <c r="H404" s="55">
        <v>12</v>
      </c>
      <c r="I404" s="55">
        <v>7</v>
      </c>
      <c r="J404" s="55">
        <v>6</v>
      </c>
      <c r="K404" s="55">
        <v>3</v>
      </c>
      <c r="L404" s="55"/>
      <c r="M404" s="56" t="s">
        <v>588</v>
      </c>
      <c r="N404" s="55"/>
      <c r="O404" s="55">
        <v>9</v>
      </c>
      <c r="P404" s="55"/>
      <c r="Q404" s="55">
        <v>4</v>
      </c>
      <c r="R404" s="55">
        <v>68</v>
      </c>
      <c r="S404" s="55">
        <v>83</v>
      </c>
      <c r="T404" s="52">
        <f t="shared" si="6"/>
        <v>540.03689142857149</v>
      </c>
      <c r="U404" s="53">
        <f>(G404/S404)/1.2939</f>
        <v>0.78216878643719312</v>
      </c>
      <c r="V404" s="1" t="s">
        <v>695</v>
      </c>
    </row>
    <row r="405" spans="1:22">
      <c r="A405" s="59" t="s">
        <v>209</v>
      </c>
      <c r="B405" s="47" t="s">
        <v>244</v>
      </c>
      <c r="C405" s="61" t="s">
        <v>76</v>
      </c>
      <c r="D405" s="62">
        <v>452800</v>
      </c>
      <c r="E405" s="4" t="s">
        <v>590</v>
      </c>
      <c r="F405" s="4" t="s">
        <v>600</v>
      </c>
      <c r="G405" s="63">
        <v>77</v>
      </c>
      <c r="H405" s="55">
        <v>8</v>
      </c>
      <c r="I405" s="55">
        <v>10</v>
      </c>
      <c r="J405" s="55">
        <v>3</v>
      </c>
      <c r="K405" s="55">
        <v>1</v>
      </c>
      <c r="L405" s="55"/>
      <c r="M405" s="56" t="s">
        <v>668</v>
      </c>
      <c r="N405" s="55"/>
      <c r="O405" s="55">
        <v>8</v>
      </c>
      <c r="P405" s="55">
        <v>3</v>
      </c>
      <c r="Q405" s="55">
        <v>4</v>
      </c>
      <c r="R405" s="55">
        <v>83</v>
      </c>
      <c r="S405" s="55">
        <v>78</v>
      </c>
      <c r="T405" s="52">
        <f t="shared" si="6"/>
        <v>579.40523220779221</v>
      </c>
      <c r="U405" s="53">
        <f>(G405/S405)/1.2632</f>
        <v>0.78149104431561678</v>
      </c>
      <c r="V405" s="1" t="s">
        <v>651</v>
      </c>
    </row>
    <row r="406" spans="1:22">
      <c r="A406" s="59" t="s">
        <v>209</v>
      </c>
      <c r="B406" s="47" t="s">
        <v>257</v>
      </c>
      <c r="C406" s="61" t="s">
        <v>106</v>
      </c>
      <c r="D406" s="62">
        <v>289700</v>
      </c>
      <c r="E406" s="48" t="s">
        <v>586</v>
      </c>
      <c r="F406" s="61" t="s">
        <v>624</v>
      </c>
      <c r="G406" s="63">
        <v>73</v>
      </c>
      <c r="H406" s="61">
        <v>16</v>
      </c>
      <c r="I406" s="61">
        <v>1</v>
      </c>
      <c r="J406" s="61">
        <v>5</v>
      </c>
      <c r="K406" s="61">
        <v>1</v>
      </c>
      <c r="L406" s="61"/>
      <c r="M406" s="61"/>
      <c r="N406" s="61">
        <v>0.1</v>
      </c>
      <c r="O406" s="61">
        <v>1</v>
      </c>
      <c r="P406" s="61"/>
      <c r="Q406" s="61">
        <v>2</v>
      </c>
      <c r="R406" s="61">
        <v>82</v>
      </c>
      <c r="S406" s="61">
        <v>82</v>
      </c>
      <c r="T406" s="52">
        <f t="shared" si="6"/>
        <v>371.78828082191785</v>
      </c>
      <c r="U406" s="53">
        <f>(G406/S406)/1.1425</f>
        <v>0.77920691679564491</v>
      </c>
      <c r="V406" s="47" t="s">
        <v>595</v>
      </c>
    </row>
    <row r="407" spans="1:22">
      <c r="A407" s="75" t="s">
        <v>138</v>
      </c>
      <c r="B407" s="47" t="s">
        <v>145</v>
      </c>
      <c r="C407" s="61" t="s">
        <v>24</v>
      </c>
      <c r="D407" s="62">
        <v>300900</v>
      </c>
      <c r="E407" s="4" t="s">
        <v>590</v>
      </c>
      <c r="F407" s="4" t="s">
        <v>630</v>
      </c>
      <c r="G407" s="63">
        <v>84</v>
      </c>
      <c r="H407" s="55">
        <v>8</v>
      </c>
      <c r="I407" s="55">
        <v>5</v>
      </c>
      <c r="J407" s="55">
        <v>6</v>
      </c>
      <c r="K407" s="55">
        <v>3</v>
      </c>
      <c r="L407" s="55"/>
      <c r="M407" s="58" t="s">
        <v>601</v>
      </c>
      <c r="N407" s="55">
        <v>2.1</v>
      </c>
      <c r="O407" s="55">
        <v>4</v>
      </c>
      <c r="P407" s="55">
        <v>1</v>
      </c>
      <c r="Q407" s="55"/>
      <c r="R407" s="55">
        <v>84</v>
      </c>
      <c r="S407" s="55">
        <v>86</v>
      </c>
      <c r="T407" s="52">
        <f t="shared" si="6"/>
        <v>386.83632357142858</v>
      </c>
      <c r="U407" s="53">
        <f>(G407/S407)/1.2557</f>
        <v>0.77784836031417659</v>
      </c>
      <c r="V407" s="1" t="s">
        <v>622</v>
      </c>
    </row>
    <row r="408" spans="1:22">
      <c r="A408" s="89" t="s">
        <v>288</v>
      </c>
      <c r="B408" s="47" t="s">
        <v>303</v>
      </c>
      <c r="C408" s="61" t="s">
        <v>122</v>
      </c>
      <c r="D408" s="62">
        <v>485600</v>
      </c>
      <c r="E408" s="4" t="s">
        <v>590</v>
      </c>
      <c r="F408" s="4" t="s">
        <v>639</v>
      </c>
      <c r="G408" s="63">
        <v>68</v>
      </c>
      <c r="H408" s="55">
        <v>6</v>
      </c>
      <c r="I408" s="55">
        <v>4</v>
      </c>
      <c r="J408" s="55">
        <v>2</v>
      </c>
      <c r="K408" s="55">
        <v>2</v>
      </c>
      <c r="L408" s="55">
        <v>18</v>
      </c>
      <c r="M408" s="58" t="s">
        <v>616</v>
      </c>
      <c r="N408" s="55">
        <v>1.1000000000000001</v>
      </c>
      <c r="O408" s="55">
        <v>7</v>
      </c>
      <c r="P408" s="55">
        <v>5</v>
      </c>
      <c r="Q408" s="55">
        <v>3</v>
      </c>
      <c r="R408" s="55">
        <v>60</v>
      </c>
      <c r="S408" s="55">
        <v>74</v>
      </c>
      <c r="T408" s="52">
        <f t="shared" si="6"/>
        <v>624.94149176470592</v>
      </c>
      <c r="U408" s="53">
        <f>(G408/S408)/1.1826</f>
        <v>0.77703274050306015</v>
      </c>
      <c r="V408" s="1" t="s">
        <v>642</v>
      </c>
    </row>
    <row r="409" spans="1:22">
      <c r="A409" s="59" t="s">
        <v>209</v>
      </c>
      <c r="B409" s="1" t="s">
        <v>234</v>
      </c>
      <c r="C409" s="55" t="s">
        <v>66</v>
      </c>
      <c r="D409" s="62">
        <v>498600</v>
      </c>
      <c r="E409" s="4" t="s">
        <v>590</v>
      </c>
      <c r="F409" s="4" t="s">
        <v>626</v>
      </c>
      <c r="G409" s="63">
        <v>76</v>
      </c>
      <c r="H409" s="55">
        <v>15</v>
      </c>
      <c r="I409" s="55">
        <v>11</v>
      </c>
      <c r="J409" s="55">
        <v>5</v>
      </c>
      <c r="K409" s="55">
        <v>4</v>
      </c>
      <c r="L409" s="55"/>
      <c r="M409" s="58" t="s">
        <v>616</v>
      </c>
      <c r="N409" s="55">
        <v>1</v>
      </c>
      <c r="O409" s="55">
        <v>8</v>
      </c>
      <c r="P409" s="55">
        <v>4</v>
      </c>
      <c r="Q409" s="55">
        <v>4</v>
      </c>
      <c r="R409" s="55">
        <v>65</v>
      </c>
      <c r="S409" s="55">
        <v>80</v>
      </c>
      <c r="T409" s="52">
        <f t="shared" si="6"/>
        <v>642.24928421052641</v>
      </c>
      <c r="U409" s="53">
        <f>(G409/S409)/1.2237</f>
        <v>0.77633406880771427</v>
      </c>
      <c r="V409" s="1" t="s">
        <v>647</v>
      </c>
    </row>
    <row r="410" spans="1:22">
      <c r="A410" s="75" t="s">
        <v>138</v>
      </c>
      <c r="B410" s="47" t="s">
        <v>147</v>
      </c>
      <c r="C410" s="61" t="s">
        <v>24</v>
      </c>
      <c r="D410" s="62">
        <v>247500</v>
      </c>
      <c r="E410" s="4" t="s">
        <v>590</v>
      </c>
      <c r="F410" s="4" t="s">
        <v>630</v>
      </c>
      <c r="G410" s="63">
        <v>75</v>
      </c>
      <c r="H410" s="55">
        <v>12</v>
      </c>
      <c r="I410" s="55">
        <v>7</v>
      </c>
      <c r="J410" s="55">
        <v>2</v>
      </c>
      <c r="K410" s="55">
        <v>4</v>
      </c>
      <c r="L410" s="55"/>
      <c r="M410" s="56" t="s">
        <v>588</v>
      </c>
      <c r="N410" s="55"/>
      <c r="O410" s="55">
        <v>7</v>
      </c>
      <c r="P410" s="55">
        <v>3</v>
      </c>
      <c r="Q410" s="55">
        <v>3</v>
      </c>
      <c r="R410" s="55">
        <v>68</v>
      </c>
      <c r="S410" s="55">
        <v>77</v>
      </c>
      <c r="T410" s="52">
        <f t="shared" si="6"/>
        <v>319.07337000000001</v>
      </c>
      <c r="U410" s="53">
        <f>(G410/S410)/1.2557</f>
        <v>0.77568366172332082</v>
      </c>
      <c r="V410" s="1" t="s">
        <v>627</v>
      </c>
    </row>
    <row r="411" spans="1:22">
      <c r="A411" s="75" t="s">
        <v>138</v>
      </c>
      <c r="B411" s="47" t="s">
        <v>141</v>
      </c>
      <c r="C411" s="61" t="s">
        <v>18</v>
      </c>
      <c r="D411" s="62">
        <v>438500</v>
      </c>
      <c r="E411" s="55" t="s">
        <v>590</v>
      </c>
      <c r="F411" s="4" t="s">
        <v>624</v>
      </c>
      <c r="G411" s="50">
        <v>67</v>
      </c>
      <c r="H411" s="55">
        <v>6</v>
      </c>
      <c r="I411" s="55">
        <v>4</v>
      </c>
      <c r="J411" s="55">
        <v>4</v>
      </c>
      <c r="K411" s="55">
        <v>2</v>
      </c>
      <c r="L411" s="55">
        <v>4</v>
      </c>
      <c r="M411" s="58"/>
      <c r="N411" s="55">
        <v>2.1</v>
      </c>
      <c r="O411" s="55">
        <v>3</v>
      </c>
      <c r="P411" s="55"/>
      <c r="Q411" s="55">
        <v>2</v>
      </c>
      <c r="R411" s="55">
        <v>70</v>
      </c>
      <c r="S411" s="55">
        <v>75</v>
      </c>
      <c r="T411" s="52">
        <f t="shared" si="6"/>
        <v>566.05768656716418</v>
      </c>
      <c r="U411" s="53">
        <f>(G411/S411)/1.1532</f>
        <v>0.77465602959879754</v>
      </c>
      <c r="V411" s="1" t="s">
        <v>799</v>
      </c>
    </row>
    <row r="412" spans="1:22">
      <c r="A412" s="75" t="s">
        <v>138</v>
      </c>
      <c r="B412" s="47" t="s">
        <v>195</v>
      </c>
      <c r="C412" s="61" t="s">
        <v>100</v>
      </c>
      <c r="D412" s="62">
        <v>429600</v>
      </c>
      <c r="E412" s="4" t="s">
        <v>590</v>
      </c>
      <c r="F412" s="4" t="s">
        <v>633</v>
      </c>
      <c r="G412" s="63">
        <v>67</v>
      </c>
      <c r="H412" s="55">
        <v>8</v>
      </c>
      <c r="I412" s="55">
        <v>9</v>
      </c>
      <c r="J412" s="55">
        <v>2</v>
      </c>
      <c r="K412" s="55">
        <v>4</v>
      </c>
      <c r="L412" s="55"/>
      <c r="M412" s="58" t="s">
        <v>616</v>
      </c>
      <c r="N412" s="55">
        <v>1.1000000000000001</v>
      </c>
      <c r="O412" s="55">
        <v>8</v>
      </c>
      <c r="P412" s="55">
        <v>2</v>
      </c>
      <c r="Q412" s="55">
        <v>4</v>
      </c>
      <c r="R412" s="55">
        <v>58</v>
      </c>
      <c r="S412" s="55">
        <v>72</v>
      </c>
      <c r="T412" s="52">
        <f t="shared" si="6"/>
        <v>555.19195701492538</v>
      </c>
      <c r="U412" s="53">
        <f>(G412/S412)/1.2026</f>
        <v>0.77378642570726397</v>
      </c>
      <c r="V412" s="1" t="s">
        <v>697</v>
      </c>
    </row>
    <row r="413" spans="1:22">
      <c r="A413" s="46" t="s">
        <v>265</v>
      </c>
      <c r="B413" s="86" t="s">
        <v>384</v>
      </c>
      <c r="C413" s="48" t="s">
        <v>82</v>
      </c>
      <c r="D413" s="87">
        <v>123900</v>
      </c>
      <c r="E413" s="4" t="s">
        <v>590</v>
      </c>
      <c r="F413" s="4" t="s">
        <v>661</v>
      </c>
      <c r="G413" s="77">
        <v>86</v>
      </c>
      <c r="H413" s="55">
        <v>10</v>
      </c>
      <c r="I413" s="55">
        <v>6</v>
      </c>
      <c r="J413" s="55">
        <v>7</v>
      </c>
      <c r="K413" s="55">
        <v>4</v>
      </c>
      <c r="L413" s="55"/>
      <c r="M413" s="58"/>
      <c r="N413" s="55">
        <v>0.2</v>
      </c>
      <c r="O413" s="55">
        <v>4</v>
      </c>
      <c r="P413" s="55"/>
      <c r="Q413" s="55"/>
      <c r="R413" s="55">
        <v>81</v>
      </c>
      <c r="S413" s="55">
        <v>88</v>
      </c>
      <c r="T413" s="52">
        <f t="shared" si="6"/>
        <v>160.15025860465119</v>
      </c>
      <c r="U413" s="53">
        <f>(G413/S413)/1.2632</f>
        <v>0.77364845414243766</v>
      </c>
      <c r="V413" s="1" t="s">
        <v>613</v>
      </c>
    </row>
    <row r="414" spans="1:22">
      <c r="A414" s="80" t="s">
        <v>288</v>
      </c>
      <c r="B414" s="47" t="s">
        <v>293</v>
      </c>
      <c r="C414" s="48" t="s">
        <v>49</v>
      </c>
      <c r="D414" s="49">
        <v>480900</v>
      </c>
      <c r="E414" s="48" t="s">
        <v>586</v>
      </c>
      <c r="F414" s="48" t="s">
        <v>633</v>
      </c>
      <c r="G414" s="50">
        <v>74</v>
      </c>
      <c r="H414" s="61">
        <v>4</v>
      </c>
      <c r="I414" s="61">
        <v>4</v>
      </c>
      <c r="J414" s="61">
        <v>3</v>
      </c>
      <c r="K414" s="61">
        <v>3</v>
      </c>
      <c r="L414" s="61">
        <v>47</v>
      </c>
      <c r="M414" s="78" t="s">
        <v>588</v>
      </c>
      <c r="N414" s="61"/>
      <c r="O414" s="61">
        <v>3</v>
      </c>
      <c r="P414" s="61">
        <v>2</v>
      </c>
      <c r="Q414" s="61">
        <v>2</v>
      </c>
      <c r="R414" s="61">
        <v>75</v>
      </c>
      <c r="S414" s="61">
        <v>79</v>
      </c>
      <c r="T414" s="52">
        <f t="shared" si="6"/>
        <v>621.92457486486489</v>
      </c>
      <c r="U414" s="66">
        <f>(G414/S414)/1.2114</f>
        <v>0.77324489083663006</v>
      </c>
      <c r="V414" s="1" t="s">
        <v>642</v>
      </c>
    </row>
    <row r="415" spans="1:22">
      <c r="A415" s="57" t="s">
        <v>17</v>
      </c>
      <c r="B415" s="47" t="s">
        <v>60</v>
      </c>
      <c r="C415" s="48" t="s">
        <v>58</v>
      </c>
      <c r="D415" s="49">
        <v>314200</v>
      </c>
      <c r="E415" s="48" t="s">
        <v>586</v>
      </c>
      <c r="F415" s="61" t="s">
        <v>608</v>
      </c>
      <c r="G415" s="63">
        <v>74</v>
      </c>
      <c r="H415" s="61">
        <v>13</v>
      </c>
      <c r="I415" s="61">
        <v>5</v>
      </c>
      <c r="J415" s="61">
        <v>8</v>
      </c>
      <c r="K415" s="61"/>
      <c r="L415" s="61"/>
      <c r="M415" s="61"/>
      <c r="N415" s="61">
        <v>1.1000000000000001</v>
      </c>
      <c r="O415" s="61">
        <v>5</v>
      </c>
      <c r="P415" s="61"/>
      <c r="Q415" s="61"/>
      <c r="R415" s="61">
        <v>72</v>
      </c>
      <c r="S415" s="61">
        <v>84</v>
      </c>
      <c r="T415" s="52">
        <f t="shared" si="6"/>
        <v>407.48343243243244</v>
      </c>
      <c r="U415" s="53">
        <f>(G415/S415)/1.1425</f>
        <v>0.77107429405022399</v>
      </c>
      <c r="V415" s="47" t="s">
        <v>209</v>
      </c>
    </row>
    <row r="416" spans="1:22">
      <c r="A416" s="69" t="s">
        <v>138</v>
      </c>
      <c r="B416" s="1" t="s">
        <v>152</v>
      </c>
      <c r="C416" s="55" t="s">
        <v>34</v>
      </c>
      <c r="D416" s="71">
        <v>361000</v>
      </c>
      <c r="E416" s="48" t="s">
        <v>586</v>
      </c>
      <c r="F416" s="48" t="s">
        <v>639</v>
      </c>
      <c r="G416" s="50">
        <v>81</v>
      </c>
      <c r="H416" s="55">
        <v>12</v>
      </c>
      <c r="I416" s="55">
        <v>3</v>
      </c>
      <c r="J416" s="55">
        <v>5</v>
      </c>
      <c r="K416" s="55">
        <v>1</v>
      </c>
      <c r="L416" s="55"/>
      <c r="M416" s="58" t="s">
        <v>594</v>
      </c>
      <c r="N416" s="55">
        <v>2.2000000000000002</v>
      </c>
      <c r="O416" s="55">
        <v>8</v>
      </c>
      <c r="P416" s="55"/>
      <c r="Q416" s="55">
        <v>2</v>
      </c>
      <c r="R416" s="55">
        <v>53</v>
      </c>
      <c r="S416" s="55">
        <v>84</v>
      </c>
      <c r="T416" s="52">
        <f t="shared" si="6"/>
        <v>469.72250370370364</v>
      </c>
      <c r="U416" s="53">
        <f>(G416/S416)/1.2547</f>
        <v>0.7685388652950621</v>
      </c>
      <c r="V416" s="1" t="s">
        <v>138</v>
      </c>
    </row>
    <row r="417" spans="1:22">
      <c r="A417" s="76" t="s">
        <v>17</v>
      </c>
      <c r="B417" s="1" t="s">
        <v>74</v>
      </c>
      <c r="C417" s="55" t="s">
        <v>70</v>
      </c>
      <c r="D417" s="71">
        <v>320000</v>
      </c>
      <c r="E417" s="4" t="s">
        <v>590</v>
      </c>
      <c r="F417" s="4" t="s">
        <v>605</v>
      </c>
      <c r="G417" s="63">
        <v>80</v>
      </c>
      <c r="H417" s="55">
        <v>6</v>
      </c>
      <c r="I417" s="55">
        <v>9</v>
      </c>
      <c r="J417" s="55">
        <v>5</v>
      </c>
      <c r="K417" s="55">
        <v>5</v>
      </c>
      <c r="L417" s="55"/>
      <c r="M417" s="56" t="s">
        <v>668</v>
      </c>
      <c r="N417" s="55"/>
      <c r="O417" s="55">
        <v>7</v>
      </c>
      <c r="P417" s="55">
        <v>1</v>
      </c>
      <c r="Q417" s="55">
        <v>2</v>
      </c>
      <c r="R417" s="55">
        <v>93</v>
      </c>
      <c r="S417" s="55">
        <v>83</v>
      </c>
      <c r="T417" s="52">
        <f t="shared" si="6"/>
        <v>416.89240000000001</v>
      </c>
      <c r="U417" s="53">
        <f>(G417/S417)/1.2557</f>
        <v>0.76758415360894083</v>
      </c>
      <c r="V417" s="1" t="s">
        <v>614</v>
      </c>
    </row>
    <row r="418" spans="1:22">
      <c r="A418" s="46" t="s">
        <v>265</v>
      </c>
      <c r="B418" s="1" t="s">
        <v>274</v>
      </c>
      <c r="C418" s="55" t="s">
        <v>37</v>
      </c>
      <c r="D418" s="49">
        <v>436700</v>
      </c>
      <c r="E418" s="48" t="s">
        <v>590</v>
      </c>
      <c r="F418" s="4" t="s">
        <v>591</v>
      </c>
      <c r="G418" s="50">
        <v>51</v>
      </c>
      <c r="H418" s="55">
        <v>5</v>
      </c>
      <c r="I418" s="55">
        <v>10</v>
      </c>
      <c r="J418" s="55">
        <v>1</v>
      </c>
      <c r="K418" s="55">
        <v>6</v>
      </c>
      <c r="L418" s="55"/>
      <c r="M418" s="58" t="s">
        <v>601</v>
      </c>
      <c r="N418" s="55">
        <v>1</v>
      </c>
      <c r="O418" s="55">
        <v>5</v>
      </c>
      <c r="P418" s="55">
        <v>1</v>
      </c>
      <c r="Q418" s="55">
        <v>2</v>
      </c>
      <c r="R418" s="55">
        <v>73</v>
      </c>
      <c r="S418" s="55">
        <v>54</v>
      </c>
      <c r="T418" s="52">
        <f t="shared" si="6"/>
        <v>569.47735058823537</v>
      </c>
      <c r="U418" s="53">
        <f>(G418/S418)/1.2316</f>
        <v>0.76684349175417699</v>
      </c>
      <c r="V418" s="1" t="s">
        <v>807</v>
      </c>
    </row>
    <row r="419" spans="1:22">
      <c r="A419" s="75" t="s">
        <v>138</v>
      </c>
      <c r="B419" s="47" t="s">
        <v>189</v>
      </c>
      <c r="C419" s="61" t="s">
        <v>90</v>
      </c>
      <c r="D419" s="62">
        <v>481800</v>
      </c>
      <c r="E419" s="4" t="s">
        <v>590</v>
      </c>
      <c r="F419" s="4" t="s">
        <v>631</v>
      </c>
      <c r="G419" s="63">
        <v>74</v>
      </c>
      <c r="H419" s="55">
        <v>9</v>
      </c>
      <c r="I419" s="55">
        <v>7</v>
      </c>
      <c r="J419" s="55">
        <v>1</v>
      </c>
      <c r="K419" s="55">
        <v>4</v>
      </c>
      <c r="L419" s="55"/>
      <c r="M419" s="56" t="s">
        <v>643</v>
      </c>
      <c r="N419" s="55"/>
      <c r="O419" s="55">
        <v>12</v>
      </c>
      <c r="P419" s="55">
        <v>4</v>
      </c>
      <c r="Q419" s="55">
        <v>4</v>
      </c>
      <c r="R419" s="55">
        <v>62</v>
      </c>
      <c r="S419" s="55">
        <v>79</v>
      </c>
      <c r="T419" s="52">
        <f t="shared" si="6"/>
        <v>629.41505594594594</v>
      </c>
      <c r="U419" s="53">
        <f>(G419/S419)/1.2237</f>
        <v>0.7654726328017436</v>
      </c>
      <c r="V419" s="1" t="s">
        <v>657</v>
      </c>
    </row>
    <row r="420" spans="1:22">
      <c r="A420" s="69" t="s">
        <v>138</v>
      </c>
      <c r="B420" s="1" t="s">
        <v>151</v>
      </c>
      <c r="C420" s="55" t="s">
        <v>34</v>
      </c>
      <c r="D420" s="71">
        <v>248600</v>
      </c>
      <c r="E420" s="48" t="s">
        <v>586</v>
      </c>
      <c r="F420" s="48" t="s">
        <v>639</v>
      </c>
      <c r="G420" s="50">
        <v>72</v>
      </c>
      <c r="H420" s="55">
        <v>14</v>
      </c>
      <c r="I420" s="55">
        <v>6</v>
      </c>
      <c r="J420" s="55">
        <v>5</v>
      </c>
      <c r="K420" s="55">
        <v>1</v>
      </c>
      <c r="L420" s="55"/>
      <c r="M420" s="58" t="s">
        <v>598</v>
      </c>
      <c r="N420" s="55">
        <v>1.1000000000000001</v>
      </c>
      <c r="O420" s="55">
        <v>6</v>
      </c>
      <c r="P420" s="55">
        <v>2</v>
      </c>
      <c r="Q420" s="55">
        <v>5</v>
      </c>
      <c r="R420" s="55">
        <v>70</v>
      </c>
      <c r="S420" s="55">
        <v>75</v>
      </c>
      <c r="T420" s="52">
        <f t="shared" si="6"/>
        <v>324.9150208333333</v>
      </c>
      <c r="U420" s="53">
        <f>(G420/S420)/1.2547</f>
        <v>0.76512313700486179</v>
      </c>
      <c r="V420" s="1" t="s">
        <v>138</v>
      </c>
    </row>
    <row r="421" spans="1:22">
      <c r="A421" s="75" t="s">
        <v>138</v>
      </c>
      <c r="B421" s="47" t="s">
        <v>196</v>
      </c>
      <c r="C421" s="61" t="s">
        <v>100</v>
      </c>
      <c r="D421" s="62">
        <v>268500</v>
      </c>
      <c r="E421" s="48" t="s">
        <v>586</v>
      </c>
      <c r="F421" s="48" t="s">
        <v>661</v>
      </c>
      <c r="G421" s="63">
        <v>73</v>
      </c>
      <c r="H421" s="61">
        <v>10</v>
      </c>
      <c r="I421" s="61">
        <v>5</v>
      </c>
      <c r="J421" s="61">
        <v>3</v>
      </c>
      <c r="K421" s="61">
        <v>4</v>
      </c>
      <c r="L421" s="61">
        <v>4</v>
      </c>
      <c r="M421" s="78" t="s">
        <v>665</v>
      </c>
      <c r="N421" s="61">
        <v>0.1</v>
      </c>
      <c r="O421" s="61">
        <v>10</v>
      </c>
      <c r="P421" s="61">
        <v>3</v>
      </c>
      <c r="Q421" s="61">
        <v>5</v>
      </c>
      <c r="R421" s="61">
        <v>60</v>
      </c>
      <c r="S421" s="61">
        <v>79</v>
      </c>
      <c r="T421" s="52">
        <f t="shared" si="6"/>
        <v>351.64599041095886</v>
      </c>
      <c r="U421" s="53">
        <f>(G421/S421)/1.2102</f>
        <v>0.76355200207518803</v>
      </c>
      <c r="V421" s="54" t="s">
        <v>138</v>
      </c>
    </row>
    <row r="422" spans="1:22">
      <c r="A422" s="74" t="s">
        <v>17</v>
      </c>
      <c r="B422" s="47" t="s">
        <v>99</v>
      </c>
      <c r="C422" s="61" t="s">
        <v>90</v>
      </c>
      <c r="D422" s="62">
        <v>442900</v>
      </c>
      <c r="E422" s="61" t="s">
        <v>586</v>
      </c>
      <c r="F422" s="48" t="s">
        <v>630</v>
      </c>
      <c r="G422" s="63">
        <v>75</v>
      </c>
      <c r="H422" s="61">
        <v>9</v>
      </c>
      <c r="I422" s="61">
        <v>9</v>
      </c>
      <c r="J422" s="61">
        <v>6</v>
      </c>
      <c r="K422" s="61">
        <v>1</v>
      </c>
      <c r="L422" s="61"/>
      <c r="M422" s="61"/>
      <c r="N422" s="61"/>
      <c r="O422" s="61">
        <v>7</v>
      </c>
      <c r="P422" s="61"/>
      <c r="Q422" s="61">
        <v>1</v>
      </c>
      <c r="R422" s="61">
        <v>83</v>
      </c>
      <c r="S422" s="61">
        <v>79</v>
      </c>
      <c r="T422" s="52">
        <f t="shared" si="6"/>
        <v>580.72575573333336</v>
      </c>
      <c r="U422" s="53">
        <f>(G422/S422)/1.2448</f>
        <v>0.76266636295597279</v>
      </c>
      <c r="V422" s="1" t="s">
        <v>844</v>
      </c>
    </row>
    <row r="423" spans="1:22">
      <c r="A423" s="69" t="s">
        <v>138</v>
      </c>
      <c r="B423" s="1" t="s">
        <v>156</v>
      </c>
      <c r="C423" s="55" t="s">
        <v>34</v>
      </c>
      <c r="D423" s="71">
        <v>320800</v>
      </c>
      <c r="E423" s="48" t="s">
        <v>586</v>
      </c>
      <c r="F423" s="48" t="s">
        <v>639</v>
      </c>
      <c r="G423" s="50">
        <v>64</v>
      </c>
      <c r="H423" s="55">
        <v>8</v>
      </c>
      <c r="I423" s="55">
        <v>3</v>
      </c>
      <c r="J423" s="55">
        <v>3</v>
      </c>
      <c r="K423" s="55">
        <v>2</v>
      </c>
      <c r="L423" s="55"/>
      <c r="M423" s="58" t="s">
        <v>594</v>
      </c>
      <c r="N423" s="55">
        <v>2</v>
      </c>
      <c r="O423" s="55">
        <v>4</v>
      </c>
      <c r="P423" s="55">
        <v>1</v>
      </c>
      <c r="Q423" s="55"/>
      <c r="R423" s="55">
        <v>81</v>
      </c>
      <c r="S423" s="55">
        <v>67</v>
      </c>
      <c r="T423" s="52">
        <f t="shared" si="6"/>
        <v>421.37531124999998</v>
      </c>
      <c r="U423" s="53">
        <f>(G423/S423)/1.2547</f>
        <v>0.76131655423369327</v>
      </c>
      <c r="V423" s="1" t="s">
        <v>138</v>
      </c>
    </row>
    <row r="424" spans="1:22">
      <c r="A424" s="75" t="s">
        <v>265</v>
      </c>
      <c r="B424" s="47" t="s">
        <v>267</v>
      </c>
      <c r="C424" s="61" t="s">
        <v>24</v>
      </c>
      <c r="D424" s="62">
        <v>237000</v>
      </c>
      <c r="E424" s="48" t="s">
        <v>586</v>
      </c>
      <c r="F424" s="48" t="s">
        <v>631</v>
      </c>
      <c r="G424" s="63">
        <v>34</v>
      </c>
      <c r="H424" s="61">
        <v>9</v>
      </c>
      <c r="I424" s="61"/>
      <c r="J424" s="61">
        <v>6</v>
      </c>
      <c r="K424" s="61"/>
      <c r="L424" s="61"/>
      <c r="M424" s="61" t="s">
        <v>601</v>
      </c>
      <c r="N424" s="61"/>
      <c r="O424" s="61">
        <v>2</v>
      </c>
      <c r="P424" s="61"/>
      <c r="Q424" s="61"/>
      <c r="R424" s="61">
        <v>88</v>
      </c>
      <c r="S424" s="161">
        <v>38</v>
      </c>
      <c r="T424" s="52">
        <f t="shared" si="6"/>
        <v>311.4751588235294</v>
      </c>
      <c r="U424" s="53">
        <f>(G424/S424)/1.1759</f>
        <v>0.76089535003424036</v>
      </c>
      <c r="V424" s="47" t="s">
        <v>613</v>
      </c>
    </row>
    <row r="425" spans="1:22">
      <c r="A425" s="75" t="s">
        <v>138</v>
      </c>
      <c r="B425" s="86" t="s">
        <v>346</v>
      </c>
      <c r="C425" s="61" t="s">
        <v>66</v>
      </c>
      <c r="D425" s="90">
        <v>123900</v>
      </c>
      <c r="E425" s="48" t="s">
        <v>586</v>
      </c>
      <c r="F425" s="61" t="s">
        <v>605</v>
      </c>
      <c r="G425" s="63">
        <v>67</v>
      </c>
      <c r="H425" s="61">
        <v>10</v>
      </c>
      <c r="I425" s="61">
        <v>9</v>
      </c>
      <c r="J425" s="61">
        <v>2</v>
      </c>
      <c r="K425" s="61">
        <v>2</v>
      </c>
      <c r="L425" s="61"/>
      <c r="M425" s="61" t="s">
        <v>594</v>
      </c>
      <c r="N425" s="61"/>
      <c r="O425" s="61">
        <v>8</v>
      </c>
      <c r="P425" s="61">
        <v>1</v>
      </c>
      <c r="Q425" s="61">
        <v>2</v>
      </c>
      <c r="R425" s="61">
        <v>78</v>
      </c>
      <c r="S425" s="61">
        <v>75</v>
      </c>
      <c r="T425" s="52">
        <f t="shared" si="6"/>
        <v>163.09030970149254</v>
      </c>
      <c r="U425" s="53">
        <f>(G425/S425)/1.1759</f>
        <v>0.75970178870085325</v>
      </c>
      <c r="V425" s="47" t="s">
        <v>677</v>
      </c>
    </row>
    <row r="426" spans="1:22">
      <c r="A426" s="74" t="s">
        <v>17</v>
      </c>
      <c r="B426" s="1" t="s">
        <v>67</v>
      </c>
      <c r="C426" s="55" t="s">
        <v>66</v>
      </c>
      <c r="D426" s="62">
        <v>403400</v>
      </c>
      <c r="E426" s="4" t="s">
        <v>590</v>
      </c>
      <c r="F426" s="4" t="s">
        <v>626</v>
      </c>
      <c r="G426" s="63">
        <v>79</v>
      </c>
      <c r="H426" s="55">
        <v>12</v>
      </c>
      <c r="I426" s="55">
        <v>8</v>
      </c>
      <c r="J426" s="55">
        <v>7</v>
      </c>
      <c r="K426" s="55">
        <v>2</v>
      </c>
      <c r="L426" s="55"/>
      <c r="M426" s="58" t="s">
        <v>616</v>
      </c>
      <c r="N426" s="55"/>
      <c r="O426" s="55">
        <v>4</v>
      </c>
      <c r="P426" s="55"/>
      <c r="Q426" s="55">
        <v>1</v>
      </c>
      <c r="R426" s="55">
        <v>85</v>
      </c>
      <c r="S426" s="55">
        <v>85</v>
      </c>
      <c r="T426" s="52">
        <f t="shared" si="6"/>
        <v>531.13226962025317</v>
      </c>
      <c r="U426" s="53">
        <f>(G426/S426)/1.2237</f>
        <v>0.75950949146513225</v>
      </c>
      <c r="V426" s="1" t="s">
        <v>596</v>
      </c>
    </row>
    <row r="427" spans="1:22">
      <c r="A427" s="46" t="s">
        <v>138</v>
      </c>
      <c r="B427" s="47" t="s">
        <v>176</v>
      </c>
      <c r="C427" s="48" t="s">
        <v>58</v>
      </c>
      <c r="D427" s="49">
        <v>246400</v>
      </c>
      <c r="E427" s="48" t="s">
        <v>586</v>
      </c>
      <c r="F427" s="61" t="s">
        <v>608</v>
      </c>
      <c r="G427" s="63">
        <v>65</v>
      </c>
      <c r="H427" s="61">
        <v>8</v>
      </c>
      <c r="I427" s="61">
        <v>5</v>
      </c>
      <c r="J427" s="61">
        <v>2</v>
      </c>
      <c r="K427" s="61">
        <v>3</v>
      </c>
      <c r="L427" s="61"/>
      <c r="M427" s="61"/>
      <c r="N427" s="61">
        <v>1.2</v>
      </c>
      <c r="O427" s="61">
        <v>4</v>
      </c>
      <c r="P427" s="61"/>
      <c r="Q427" s="61">
        <v>2</v>
      </c>
      <c r="R427" s="61">
        <v>53</v>
      </c>
      <c r="S427" s="61">
        <v>75</v>
      </c>
      <c r="T427" s="52">
        <f t="shared" si="6"/>
        <v>324.82153846153847</v>
      </c>
      <c r="U427" s="53">
        <f>(G427/S427)/1.1425</f>
        <v>0.75857038657913933</v>
      </c>
      <c r="V427" s="47" t="s">
        <v>138</v>
      </c>
    </row>
    <row r="428" spans="1:22">
      <c r="A428" s="57" t="s">
        <v>134</v>
      </c>
      <c r="B428" s="1" t="s">
        <v>136</v>
      </c>
      <c r="C428" s="55" t="s">
        <v>37</v>
      </c>
      <c r="D428" s="49">
        <v>384300</v>
      </c>
      <c r="E428" s="48" t="s">
        <v>590</v>
      </c>
      <c r="F428" s="4" t="s">
        <v>591</v>
      </c>
      <c r="G428" s="50">
        <v>71</v>
      </c>
      <c r="H428" s="55">
        <v>8</v>
      </c>
      <c r="I428" s="55">
        <v>14</v>
      </c>
      <c r="J428" s="55">
        <v>2</v>
      </c>
      <c r="K428" s="55">
        <v>2</v>
      </c>
      <c r="L428" s="55"/>
      <c r="M428" s="56" t="s">
        <v>588</v>
      </c>
      <c r="N428" s="55">
        <v>0.1</v>
      </c>
      <c r="O428" s="55">
        <v>10</v>
      </c>
      <c r="P428" s="55">
        <v>3</v>
      </c>
      <c r="Q428" s="55">
        <v>3</v>
      </c>
      <c r="R428" s="55">
        <v>77</v>
      </c>
      <c r="S428" s="55">
        <v>76</v>
      </c>
      <c r="T428" s="52">
        <f t="shared" si="6"/>
        <v>506.63513915492962</v>
      </c>
      <c r="U428" s="53">
        <f>(G428/S428)/1.2316</f>
        <v>0.75853404215312559</v>
      </c>
      <c r="V428" s="1" t="s">
        <v>613</v>
      </c>
    </row>
    <row r="429" spans="1:22">
      <c r="A429" s="69" t="s">
        <v>138</v>
      </c>
      <c r="B429" s="1" t="s">
        <v>151</v>
      </c>
      <c r="C429" s="55" t="s">
        <v>34</v>
      </c>
      <c r="D429" s="71">
        <v>248600</v>
      </c>
      <c r="E429" s="4" t="s">
        <v>590</v>
      </c>
      <c r="F429" s="4" t="s">
        <v>587</v>
      </c>
      <c r="G429" s="63">
        <v>58</v>
      </c>
      <c r="H429" s="55">
        <v>10</v>
      </c>
      <c r="I429" s="55">
        <v>6</v>
      </c>
      <c r="J429" s="55">
        <v>8</v>
      </c>
      <c r="K429" s="55">
        <v>2</v>
      </c>
      <c r="L429" s="55"/>
      <c r="M429" s="56" t="s">
        <v>588</v>
      </c>
      <c r="N429" s="55"/>
      <c r="O429" s="55">
        <v>3</v>
      </c>
      <c r="P429" s="55"/>
      <c r="Q429" s="55">
        <v>3</v>
      </c>
      <c r="R429" s="55">
        <v>87</v>
      </c>
      <c r="S429" s="55">
        <v>64</v>
      </c>
      <c r="T429" s="52">
        <f t="shared" si="6"/>
        <v>327.91883034482754</v>
      </c>
      <c r="U429" s="53">
        <f>(G429/S429)/1.1954</f>
        <v>0.75811443868161288</v>
      </c>
      <c r="V429" s="1" t="s">
        <v>138</v>
      </c>
    </row>
    <row r="430" spans="1:22">
      <c r="A430" s="74" t="s">
        <v>17</v>
      </c>
      <c r="B430" s="47" t="s">
        <v>99</v>
      </c>
      <c r="C430" s="61" t="s">
        <v>90</v>
      </c>
      <c r="D430" s="62">
        <v>442900</v>
      </c>
      <c r="E430" s="4" t="s">
        <v>590</v>
      </c>
      <c r="F430" s="4" t="s">
        <v>631</v>
      </c>
      <c r="G430" s="63">
        <v>37</v>
      </c>
      <c r="H430" s="55">
        <v>6</v>
      </c>
      <c r="I430" s="55">
        <v>2</v>
      </c>
      <c r="J430" s="55">
        <v>4</v>
      </c>
      <c r="K430" s="55">
        <v>3</v>
      </c>
      <c r="L430" s="55"/>
      <c r="M430" s="58"/>
      <c r="N430" s="55"/>
      <c r="O430" s="55">
        <v>2</v>
      </c>
      <c r="P430" s="55"/>
      <c r="Q430" s="55">
        <v>1</v>
      </c>
      <c r="R430" s="55">
        <v>87</v>
      </c>
      <c r="S430" s="160">
        <v>40</v>
      </c>
      <c r="T430" s="52">
        <f t="shared" si="6"/>
        <v>585.92078918918912</v>
      </c>
      <c r="U430" s="53">
        <f>(G430/S430)/1.2237</f>
        <v>0.75590422489172182</v>
      </c>
      <c r="V430" s="1" t="s">
        <v>17</v>
      </c>
    </row>
    <row r="431" spans="1:22">
      <c r="A431" s="57" t="s">
        <v>17</v>
      </c>
      <c r="B431" s="1" t="s">
        <v>81</v>
      </c>
      <c r="C431" s="55" t="s">
        <v>76</v>
      </c>
      <c r="D431" s="62">
        <v>356200</v>
      </c>
      <c r="E431" s="4" t="s">
        <v>590</v>
      </c>
      <c r="F431" s="4" t="s">
        <v>600</v>
      </c>
      <c r="G431" s="63">
        <v>63</v>
      </c>
      <c r="H431" s="55">
        <v>9</v>
      </c>
      <c r="I431" s="55">
        <v>8</v>
      </c>
      <c r="J431" s="55">
        <v>7</v>
      </c>
      <c r="K431" s="55">
        <v>1</v>
      </c>
      <c r="L431" s="55"/>
      <c r="M431" s="58" t="s">
        <v>598</v>
      </c>
      <c r="N431" s="55"/>
      <c r="O431" s="55">
        <v>3</v>
      </c>
      <c r="P431" s="55"/>
      <c r="Q431" s="55">
        <v>3</v>
      </c>
      <c r="R431" s="55">
        <v>94</v>
      </c>
      <c r="S431" s="55">
        <v>66</v>
      </c>
      <c r="T431" s="52">
        <f t="shared" si="6"/>
        <v>471.37811809523811</v>
      </c>
      <c r="U431" s="53">
        <f>(G431/S431)/1.2632</f>
        <v>0.75565662962749724</v>
      </c>
      <c r="V431" s="1" t="s">
        <v>17</v>
      </c>
    </row>
    <row r="432" spans="1:22">
      <c r="A432" s="75" t="s">
        <v>138</v>
      </c>
      <c r="B432" s="60" t="s">
        <v>183</v>
      </c>
      <c r="C432" s="61" t="s">
        <v>76</v>
      </c>
      <c r="D432" s="62">
        <v>458500</v>
      </c>
      <c r="E432" s="48" t="s">
        <v>586</v>
      </c>
      <c r="F432" s="48" t="s">
        <v>597</v>
      </c>
      <c r="G432" s="63">
        <v>53</v>
      </c>
      <c r="H432" s="61">
        <v>8</v>
      </c>
      <c r="I432" s="61">
        <v>2</v>
      </c>
      <c r="J432" s="61">
        <v>4</v>
      </c>
      <c r="K432" s="61">
        <v>2</v>
      </c>
      <c r="L432" s="61"/>
      <c r="M432" s="61" t="s">
        <v>601</v>
      </c>
      <c r="N432" s="61">
        <v>1.2</v>
      </c>
      <c r="O432" s="61">
        <v>3</v>
      </c>
      <c r="P432" s="61"/>
      <c r="Q432" s="61">
        <v>3</v>
      </c>
      <c r="R432" s="61">
        <v>60</v>
      </c>
      <c r="S432" s="61">
        <v>58</v>
      </c>
      <c r="T432" s="52">
        <f t="shared" si="6"/>
        <v>607.22355849056601</v>
      </c>
      <c r="U432" s="53">
        <f>(G432/S432)/1.2102</f>
        <v>0.75507610597279451</v>
      </c>
      <c r="V432" s="64" t="s">
        <v>756</v>
      </c>
    </row>
    <row r="433" spans="1:22">
      <c r="A433" s="59" t="s">
        <v>209</v>
      </c>
      <c r="B433" s="47" t="s">
        <v>238</v>
      </c>
      <c r="C433" s="61" t="s">
        <v>70</v>
      </c>
      <c r="D433" s="62">
        <v>285000</v>
      </c>
      <c r="E433" s="4" t="s">
        <v>590</v>
      </c>
      <c r="F433" s="4" t="s">
        <v>605</v>
      </c>
      <c r="G433" s="63">
        <v>72</v>
      </c>
      <c r="H433" s="55">
        <v>11</v>
      </c>
      <c r="I433" s="55">
        <v>8</v>
      </c>
      <c r="J433" s="55">
        <v>10</v>
      </c>
      <c r="K433" s="55">
        <v>2</v>
      </c>
      <c r="L433" s="55"/>
      <c r="M433" s="58"/>
      <c r="N433" s="55"/>
      <c r="O433" s="55">
        <v>5</v>
      </c>
      <c r="P433" s="55">
        <v>1</v>
      </c>
      <c r="Q433" s="55">
        <v>1</v>
      </c>
      <c r="R433" s="55">
        <v>78</v>
      </c>
      <c r="S433" s="55">
        <v>76</v>
      </c>
      <c r="T433" s="52">
        <f t="shared" si="6"/>
        <v>377.75641666666667</v>
      </c>
      <c r="U433" s="53">
        <f>(G433/S433)/1.2557</f>
        <v>0.75445442466562995</v>
      </c>
      <c r="V433" s="1" t="s">
        <v>619</v>
      </c>
    </row>
    <row r="434" spans="1:22">
      <c r="A434" s="72" t="s">
        <v>209</v>
      </c>
      <c r="B434" s="47" t="s">
        <v>227</v>
      </c>
      <c r="C434" s="48" t="s">
        <v>49</v>
      </c>
      <c r="D434" s="49">
        <v>487500</v>
      </c>
      <c r="E434" s="55" t="s">
        <v>590</v>
      </c>
      <c r="F434" s="4" t="s">
        <v>608</v>
      </c>
      <c r="G434" s="63">
        <v>77</v>
      </c>
      <c r="H434" s="55">
        <v>12</v>
      </c>
      <c r="I434" s="55">
        <v>8</v>
      </c>
      <c r="J434" s="55">
        <v>2</v>
      </c>
      <c r="K434" s="55">
        <v>3</v>
      </c>
      <c r="L434" s="55"/>
      <c r="M434" s="56" t="s">
        <v>588</v>
      </c>
      <c r="N434" s="55">
        <v>1</v>
      </c>
      <c r="O434" s="55">
        <v>7</v>
      </c>
      <c r="P434" s="55">
        <v>3</v>
      </c>
      <c r="Q434" s="55">
        <v>4</v>
      </c>
      <c r="R434" s="55">
        <v>70</v>
      </c>
      <c r="S434" s="55">
        <v>79</v>
      </c>
      <c r="T434" s="52">
        <f t="shared" si="6"/>
        <v>647.16004870129871</v>
      </c>
      <c r="U434" s="53">
        <f>(G434/S434)/1.2939</f>
        <v>0.75329124685354154</v>
      </c>
      <c r="V434" s="1" t="s">
        <v>209</v>
      </c>
    </row>
    <row r="435" spans="1:22">
      <c r="A435" s="72" t="s">
        <v>209</v>
      </c>
      <c r="B435" s="47" t="s">
        <v>432</v>
      </c>
      <c r="C435" s="48" t="s">
        <v>29</v>
      </c>
      <c r="D435" s="91">
        <v>552200</v>
      </c>
      <c r="E435" s="48" t="s">
        <v>586</v>
      </c>
      <c r="F435" s="48" t="s">
        <v>640</v>
      </c>
      <c r="G435" s="63">
        <v>75</v>
      </c>
      <c r="H435" s="61">
        <v>9</v>
      </c>
      <c r="I435" s="61">
        <v>9</v>
      </c>
      <c r="J435" s="61">
        <v>3</v>
      </c>
      <c r="K435" s="61">
        <v>5</v>
      </c>
      <c r="L435" s="61"/>
      <c r="M435" s="88" t="s">
        <v>616</v>
      </c>
      <c r="N435" s="61">
        <v>0.1</v>
      </c>
      <c r="O435" s="61">
        <v>8</v>
      </c>
      <c r="P435" s="61">
        <v>5</v>
      </c>
      <c r="Q435" s="61">
        <v>2</v>
      </c>
      <c r="R435" s="61">
        <v>55</v>
      </c>
      <c r="S435" s="61">
        <v>80</v>
      </c>
      <c r="T435" s="52">
        <f t="shared" si="6"/>
        <v>733.67500800000005</v>
      </c>
      <c r="U435" s="53">
        <f>(G435/S435)/1.2456</f>
        <v>0.75264932562620424</v>
      </c>
      <c r="V435" s="54" t="s">
        <v>622</v>
      </c>
    </row>
    <row r="436" spans="1:22">
      <c r="A436" s="46" t="s">
        <v>265</v>
      </c>
      <c r="B436" s="47" t="s">
        <v>272</v>
      </c>
      <c r="C436" s="48" t="s">
        <v>29</v>
      </c>
      <c r="D436" s="49">
        <v>392800</v>
      </c>
      <c r="E436" s="48" t="s">
        <v>586</v>
      </c>
      <c r="F436" s="48" t="s">
        <v>640</v>
      </c>
      <c r="G436" s="63">
        <v>72</v>
      </c>
      <c r="H436" s="61">
        <v>15</v>
      </c>
      <c r="I436" s="61">
        <v>11</v>
      </c>
      <c r="J436" s="61">
        <v>4</v>
      </c>
      <c r="K436" s="61">
        <v>4</v>
      </c>
      <c r="L436" s="61"/>
      <c r="M436" s="88" t="s">
        <v>601</v>
      </c>
      <c r="N436" s="61"/>
      <c r="O436" s="61">
        <v>7</v>
      </c>
      <c r="P436" s="61">
        <v>3</v>
      </c>
      <c r="Q436" s="61">
        <v>3</v>
      </c>
      <c r="R436" s="61">
        <v>53</v>
      </c>
      <c r="S436" s="61">
        <v>77</v>
      </c>
      <c r="T436" s="52">
        <f t="shared" si="6"/>
        <v>523.2488800000001</v>
      </c>
      <c r="U436" s="53">
        <f>(G436/S436)/1.2456</f>
        <v>0.75069439231288937</v>
      </c>
      <c r="V436" s="54" t="s">
        <v>909</v>
      </c>
    </row>
    <row r="437" spans="1:22">
      <c r="A437" s="57" t="s">
        <v>17</v>
      </c>
      <c r="B437" s="47" t="s">
        <v>62</v>
      </c>
      <c r="C437" s="48" t="s">
        <v>58</v>
      </c>
      <c r="D437" s="49">
        <v>252000</v>
      </c>
      <c r="E437" s="55" t="s">
        <v>590</v>
      </c>
      <c r="F437" s="4" t="s">
        <v>615</v>
      </c>
      <c r="G437" s="50">
        <v>45</v>
      </c>
      <c r="H437" s="55">
        <v>3</v>
      </c>
      <c r="I437" s="55">
        <v>5</v>
      </c>
      <c r="J437" s="55">
        <v>3</v>
      </c>
      <c r="K437" s="55">
        <v>1</v>
      </c>
      <c r="L437" s="55"/>
      <c r="M437" s="58"/>
      <c r="N437" s="55"/>
      <c r="O437" s="55">
        <v>3</v>
      </c>
      <c r="P437" s="55">
        <v>1</v>
      </c>
      <c r="Q437" s="55"/>
      <c r="R437" s="55">
        <v>87</v>
      </c>
      <c r="S437" s="55">
        <v>52</v>
      </c>
      <c r="T437" s="52">
        <f t="shared" si="6"/>
        <v>335.81184000000002</v>
      </c>
      <c r="U437" s="53">
        <f>(G437/S437)/1.1532</f>
        <v>0.75042023533178581</v>
      </c>
      <c r="V437" s="1" t="s">
        <v>17</v>
      </c>
    </row>
    <row r="438" spans="1:22">
      <c r="A438" s="74" t="s">
        <v>17</v>
      </c>
      <c r="B438" s="1" t="s">
        <v>69</v>
      </c>
      <c r="C438" s="55" t="s">
        <v>66</v>
      </c>
      <c r="D438" s="62">
        <v>364600</v>
      </c>
      <c r="E438" s="4" t="s">
        <v>590</v>
      </c>
      <c r="F438" s="4" t="s">
        <v>626</v>
      </c>
      <c r="G438" s="63">
        <v>78</v>
      </c>
      <c r="H438" s="55">
        <v>13</v>
      </c>
      <c r="I438" s="55">
        <v>4</v>
      </c>
      <c r="J438" s="55">
        <v>9</v>
      </c>
      <c r="K438" s="55"/>
      <c r="L438" s="55"/>
      <c r="M438" s="58" t="s">
        <v>637</v>
      </c>
      <c r="N438" s="55"/>
      <c r="O438" s="55">
        <v>6</v>
      </c>
      <c r="P438" s="55"/>
      <c r="Q438" s="55">
        <v>4</v>
      </c>
      <c r="R438" s="55">
        <v>94</v>
      </c>
      <c r="S438" s="55">
        <v>85</v>
      </c>
      <c r="T438" s="52">
        <f t="shared" si="6"/>
        <v>486.20111153846159</v>
      </c>
      <c r="U438" s="53">
        <f>(G438/S438)/1.2237</f>
        <v>0.74989544726937107</v>
      </c>
      <c r="V438" s="1" t="s">
        <v>766</v>
      </c>
    </row>
    <row r="439" spans="1:22">
      <c r="A439" s="74" t="s">
        <v>17</v>
      </c>
      <c r="B439" s="47" t="s">
        <v>128</v>
      </c>
      <c r="C439" s="61" t="s">
        <v>122</v>
      </c>
      <c r="D439" s="62">
        <v>395600</v>
      </c>
      <c r="E439" s="48" t="s">
        <v>586</v>
      </c>
      <c r="F439" s="61" t="s">
        <v>591</v>
      </c>
      <c r="G439" s="50">
        <v>59</v>
      </c>
      <c r="H439" s="61">
        <v>7</v>
      </c>
      <c r="I439" s="61">
        <v>2</v>
      </c>
      <c r="J439" s="61">
        <v>6</v>
      </c>
      <c r="K439" s="61"/>
      <c r="L439" s="61"/>
      <c r="M439" s="61"/>
      <c r="N439" s="61"/>
      <c r="O439" s="61">
        <v>3</v>
      </c>
      <c r="P439" s="61"/>
      <c r="Q439" s="61">
        <v>1</v>
      </c>
      <c r="R439" s="61">
        <v>88</v>
      </c>
      <c r="S439" s="61">
        <v>69</v>
      </c>
      <c r="T439" s="52">
        <f t="shared" si="6"/>
        <v>527.79208677966096</v>
      </c>
      <c r="U439" s="53">
        <f>G439/((S439/1)*1.1408)</f>
        <v>0.74953757342927418</v>
      </c>
      <c r="V439" s="64" t="s">
        <v>890</v>
      </c>
    </row>
    <row r="440" spans="1:22">
      <c r="A440" s="80" t="s">
        <v>288</v>
      </c>
      <c r="B440" s="94" t="s">
        <v>389</v>
      </c>
      <c r="C440" s="55" t="s">
        <v>37</v>
      </c>
      <c r="D440" s="95">
        <v>123900</v>
      </c>
      <c r="E440" s="48" t="s">
        <v>590</v>
      </c>
      <c r="F440" s="4" t="s">
        <v>591</v>
      </c>
      <c r="G440" s="50">
        <v>12</v>
      </c>
      <c r="H440" s="55">
        <v>2</v>
      </c>
      <c r="I440" s="55">
        <v>3</v>
      </c>
      <c r="J440" s="55">
        <v>1</v>
      </c>
      <c r="K440" s="55"/>
      <c r="L440" s="55">
        <v>1</v>
      </c>
      <c r="M440" s="58" t="s">
        <v>616</v>
      </c>
      <c r="N440" s="55"/>
      <c r="O440" s="55">
        <v>3</v>
      </c>
      <c r="P440" s="55">
        <v>2</v>
      </c>
      <c r="Q440" s="55">
        <v>1</v>
      </c>
      <c r="R440" s="55">
        <v>100</v>
      </c>
      <c r="S440" s="160">
        <v>13</v>
      </c>
      <c r="T440" s="52">
        <f t="shared" si="6"/>
        <v>165.31151</v>
      </c>
      <c r="U440" s="53">
        <f>(G440/S440)/1.2316</f>
        <v>0.74949409148824542</v>
      </c>
      <c r="V440" s="1" t="s">
        <v>862</v>
      </c>
    </row>
    <row r="441" spans="1:22">
      <c r="A441" s="79" t="s">
        <v>209</v>
      </c>
      <c r="B441" s="1" t="s">
        <v>223</v>
      </c>
      <c r="C441" s="55" t="s">
        <v>45</v>
      </c>
      <c r="D441" s="71">
        <v>447500</v>
      </c>
      <c r="E441" s="48" t="s">
        <v>586</v>
      </c>
      <c r="F441" s="48" t="s">
        <v>612</v>
      </c>
      <c r="G441" s="50">
        <v>77</v>
      </c>
      <c r="H441" s="55">
        <v>12</v>
      </c>
      <c r="I441" s="55">
        <v>11</v>
      </c>
      <c r="J441" s="55">
        <v>2</v>
      </c>
      <c r="K441" s="55">
        <v>1</v>
      </c>
      <c r="L441" s="55"/>
      <c r="M441" s="58" t="s">
        <v>616</v>
      </c>
      <c r="N441" s="55">
        <v>1</v>
      </c>
      <c r="O441" s="55">
        <v>9</v>
      </c>
      <c r="P441" s="55">
        <v>1</v>
      </c>
      <c r="Q441" s="55">
        <v>3</v>
      </c>
      <c r="R441" s="55">
        <v>65</v>
      </c>
      <c r="S441" s="55">
        <v>82</v>
      </c>
      <c r="T441" s="52">
        <f t="shared" si="6"/>
        <v>597.93787662337661</v>
      </c>
      <c r="U441" s="53">
        <f>(G441/S441)/1.2547</f>
        <v>0.74840550748697099</v>
      </c>
      <c r="V441" s="1" t="s">
        <v>720</v>
      </c>
    </row>
    <row r="442" spans="1:22">
      <c r="A442" s="75" t="s">
        <v>138</v>
      </c>
      <c r="B442" s="60" t="s">
        <v>197</v>
      </c>
      <c r="C442" s="61" t="s">
        <v>100</v>
      </c>
      <c r="D442" s="62">
        <v>262200</v>
      </c>
      <c r="E442" s="4" t="s">
        <v>590</v>
      </c>
      <c r="F442" s="4" t="s">
        <v>633</v>
      </c>
      <c r="G442" s="63">
        <v>27</v>
      </c>
      <c r="H442" s="55">
        <v>3</v>
      </c>
      <c r="I442" s="55"/>
      <c r="J442" s="55">
        <v>2</v>
      </c>
      <c r="K442" s="55">
        <v>2</v>
      </c>
      <c r="L442" s="55">
        <v>1</v>
      </c>
      <c r="M442" s="56" t="s">
        <v>592</v>
      </c>
      <c r="N442" s="55">
        <v>2</v>
      </c>
      <c r="O442" s="55">
        <v>2</v>
      </c>
      <c r="P442" s="55"/>
      <c r="Q442" s="55">
        <v>3</v>
      </c>
      <c r="R442" s="55">
        <v>100</v>
      </c>
      <c r="S442" s="160">
        <v>30</v>
      </c>
      <c r="T442" s="52">
        <f t="shared" si="6"/>
        <v>350.3574666666666</v>
      </c>
      <c r="U442" s="53">
        <f>(G442/S442)/1.2026</f>
        <v>0.74837851322135385</v>
      </c>
      <c r="V442" s="1" t="s">
        <v>850</v>
      </c>
    </row>
    <row r="443" spans="1:22">
      <c r="A443" s="75" t="s">
        <v>138</v>
      </c>
      <c r="B443" s="47" t="s">
        <v>179</v>
      </c>
      <c r="C443" s="61" t="s">
        <v>66</v>
      </c>
      <c r="D443" s="62">
        <v>262200</v>
      </c>
      <c r="E443" s="48" t="s">
        <v>586</v>
      </c>
      <c r="F443" s="61" t="s">
        <v>605</v>
      </c>
      <c r="G443" s="63">
        <v>73</v>
      </c>
      <c r="H443" s="61">
        <v>9</v>
      </c>
      <c r="I443" s="61">
        <v>1</v>
      </c>
      <c r="J443" s="61">
        <v>3</v>
      </c>
      <c r="K443" s="61">
        <v>2</v>
      </c>
      <c r="L443" s="61"/>
      <c r="M443" s="61" t="s">
        <v>594</v>
      </c>
      <c r="N443" s="61">
        <v>2.2000000000000002</v>
      </c>
      <c r="O443" s="61">
        <v>4</v>
      </c>
      <c r="P443" s="61">
        <v>2</v>
      </c>
      <c r="Q443" s="61"/>
      <c r="R443" s="61">
        <v>70</v>
      </c>
      <c r="S443" s="61">
        <v>83</v>
      </c>
      <c r="T443" s="52">
        <f t="shared" si="6"/>
        <v>350.55673068493149</v>
      </c>
      <c r="U443" s="53">
        <f>(G443/S443)/1.1759</f>
        <v>0.74795311870835668</v>
      </c>
      <c r="V443" s="47" t="s">
        <v>622</v>
      </c>
    </row>
    <row r="444" spans="1:22">
      <c r="A444" s="72" t="s">
        <v>209</v>
      </c>
      <c r="B444" s="47" t="s">
        <v>432</v>
      </c>
      <c r="C444" s="48" t="s">
        <v>29</v>
      </c>
      <c r="D444" s="91">
        <v>552200</v>
      </c>
      <c r="E444" s="4" t="s">
        <v>590</v>
      </c>
      <c r="F444" s="4" t="s">
        <v>612</v>
      </c>
      <c r="G444" s="63">
        <v>75</v>
      </c>
      <c r="H444" s="55">
        <v>10</v>
      </c>
      <c r="I444" s="55">
        <v>9</v>
      </c>
      <c r="J444" s="55">
        <v>3</v>
      </c>
      <c r="K444" s="55">
        <v>3</v>
      </c>
      <c r="L444" s="55"/>
      <c r="M444" s="58" t="s">
        <v>601</v>
      </c>
      <c r="N444" s="55">
        <v>0.1</v>
      </c>
      <c r="O444" s="55">
        <v>8</v>
      </c>
      <c r="P444" s="55">
        <v>5</v>
      </c>
      <c r="Q444" s="55">
        <v>3</v>
      </c>
      <c r="R444" s="55">
        <v>68</v>
      </c>
      <c r="S444" s="55">
        <v>84</v>
      </c>
      <c r="T444" s="52">
        <f t="shared" si="6"/>
        <v>739.31186560000003</v>
      </c>
      <c r="U444" s="53">
        <f>(G444/S444)/1.1954</f>
        <v>0.74691077702621955</v>
      </c>
      <c r="V444" s="1" t="s">
        <v>622</v>
      </c>
    </row>
    <row r="445" spans="1:22">
      <c r="A445" s="46" t="s">
        <v>265</v>
      </c>
      <c r="B445" s="47" t="s">
        <v>467</v>
      </c>
      <c r="C445" s="48" t="s">
        <v>82</v>
      </c>
      <c r="D445" s="91">
        <v>525500</v>
      </c>
      <c r="E445" s="48" t="s">
        <v>586</v>
      </c>
      <c r="F445" s="61" t="s">
        <v>615</v>
      </c>
      <c r="G445" s="63">
        <v>55</v>
      </c>
      <c r="H445" s="61">
        <v>2</v>
      </c>
      <c r="I445" s="61">
        <v>7</v>
      </c>
      <c r="J445" s="61"/>
      <c r="K445" s="61">
        <v>4</v>
      </c>
      <c r="L445" s="61"/>
      <c r="M445" s="61"/>
      <c r="N445" s="61"/>
      <c r="O445" s="61">
        <v>10</v>
      </c>
      <c r="P445" s="61">
        <v>6</v>
      </c>
      <c r="Q445" s="61">
        <v>2</v>
      </c>
      <c r="R445" s="61">
        <v>77</v>
      </c>
      <c r="S445" s="61">
        <v>65</v>
      </c>
      <c r="T445" s="52">
        <f t="shared" si="6"/>
        <v>704.07923181818171</v>
      </c>
      <c r="U445" s="53">
        <f>(G445/S445)/1.1337</f>
        <v>0.74636486385626377</v>
      </c>
      <c r="V445" s="47" t="s">
        <v>716</v>
      </c>
    </row>
    <row r="446" spans="1:22">
      <c r="A446" s="57" t="s">
        <v>17</v>
      </c>
      <c r="B446" s="47" t="s">
        <v>39</v>
      </c>
      <c r="C446" s="48" t="s">
        <v>37</v>
      </c>
      <c r="D446" s="49">
        <v>407600</v>
      </c>
      <c r="E446" s="48" t="s">
        <v>586</v>
      </c>
      <c r="F446" s="48" t="s">
        <v>587</v>
      </c>
      <c r="G446" s="50">
        <v>79</v>
      </c>
      <c r="H446" s="48">
        <v>9</v>
      </c>
      <c r="I446" s="48">
        <v>12</v>
      </c>
      <c r="J446" s="48">
        <v>2</v>
      </c>
      <c r="K446" s="48">
        <v>1</v>
      </c>
      <c r="O446" s="48">
        <v>12</v>
      </c>
      <c r="P446" s="48">
        <v>2</v>
      </c>
      <c r="Q446" s="48">
        <v>2</v>
      </c>
      <c r="R446" s="48">
        <v>61</v>
      </c>
      <c r="S446" s="48">
        <v>85</v>
      </c>
      <c r="T446" s="52">
        <f t="shared" si="6"/>
        <v>546.26655189873418</v>
      </c>
      <c r="U446" s="53">
        <f>(G446/S446)/1.2456</f>
        <v>0.74615588046393899</v>
      </c>
      <c r="V446" s="54" t="s">
        <v>618</v>
      </c>
    </row>
    <row r="447" spans="1:22">
      <c r="A447" s="74" t="s">
        <v>17</v>
      </c>
      <c r="B447" s="47" t="s">
        <v>102</v>
      </c>
      <c r="C447" s="61" t="s">
        <v>100</v>
      </c>
      <c r="D447" s="62">
        <v>293500</v>
      </c>
      <c r="E447" s="48" t="s">
        <v>586</v>
      </c>
      <c r="F447" s="48" t="s">
        <v>661</v>
      </c>
      <c r="G447" s="63">
        <v>65</v>
      </c>
      <c r="H447" s="61">
        <v>9</v>
      </c>
      <c r="I447" s="61">
        <v>6</v>
      </c>
      <c r="J447" s="61">
        <v>1</v>
      </c>
      <c r="K447" s="61">
        <v>6</v>
      </c>
      <c r="L447" s="61"/>
      <c r="M447" s="61" t="s">
        <v>604</v>
      </c>
      <c r="N447" s="61"/>
      <c r="O447" s="61">
        <v>6</v>
      </c>
      <c r="P447" s="61">
        <v>4</v>
      </c>
      <c r="Q447" s="61">
        <v>3</v>
      </c>
      <c r="R447" s="61">
        <v>60</v>
      </c>
      <c r="S447" s="61">
        <v>72</v>
      </c>
      <c r="T447" s="52">
        <f t="shared" si="6"/>
        <v>393.44532923076923</v>
      </c>
      <c r="U447" s="53">
        <f>(G447/S447)/1.2102</f>
        <v>0.74597403551295471</v>
      </c>
      <c r="V447" s="54" t="s">
        <v>613</v>
      </c>
    </row>
    <row r="448" spans="1:22">
      <c r="A448" s="59" t="s">
        <v>209</v>
      </c>
      <c r="B448" s="1" t="s">
        <v>443</v>
      </c>
      <c r="C448" s="55" t="s">
        <v>52</v>
      </c>
      <c r="D448" s="73">
        <v>576500</v>
      </c>
      <c r="E448" s="48" t="s">
        <v>590</v>
      </c>
      <c r="F448" s="48" t="s">
        <v>640</v>
      </c>
      <c r="G448" s="50">
        <v>79</v>
      </c>
      <c r="H448" s="55">
        <v>14</v>
      </c>
      <c r="I448" s="55">
        <v>10</v>
      </c>
      <c r="J448" s="55">
        <v>6</v>
      </c>
      <c r="K448" s="55">
        <v>2</v>
      </c>
      <c r="L448" s="55"/>
      <c r="M448" s="102" t="s">
        <v>637</v>
      </c>
      <c r="N448" s="55"/>
      <c r="O448" s="55">
        <v>5</v>
      </c>
      <c r="P448" s="55">
        <v>2</v>
      </c>
      <c r="Q448" s="55">
        <v>6</v>
      </c>
      <c r="R448" s="55">
        <v>79</v>
      </c>
      <c r="S448" s="55">
        <v>86</v>
      </c>
      <c r="T448" s="52">
        <f t="shared" si="6"/>
        <v>772.93033417721529</v>
      </c>
      <c r="U448" s="53">
        <f>(G448/S448)/1.2316</f>
        <v>0.74586282166514339</v>
      </c>
      <c r="V448" s="1" t="s">
        <v>209</v>
      </c>
    </row>
    <row r="449" spans="1:22">
      <c r="A449" s="69" t="s">
        <v>304</v>
      </c>
      <c r="B449" s="1" t="s">
        <v>567</v>
      </c>
      <c r="C449" s="55" t="s">
        <v>34</v>
      </c>
      <c r="D449" s="71">
        <v>379100</v>
      </c>
      <c r="E449" s="4" t="s">
        <v>590</v>
      </c>
      <c r="F449" s="4" t="s">
        <v>587</v>
      </c>
      <c r="G449" s="63">
        <v>82</v>
      </c>
      <c r="H449" s="55">
        <v>9</v>
      </c>
      <c r="I449" s="55">
        <v>6</v>
      </c>
      <c r="J449" s="55">
        <v>8</v>
      </c>
      <c r="K449" s="55">
        <v>2</v>
      </c>
      <c r="L449" s="55"/>
      <c r="M449" s="56" t="s">
        <v>643</v>
      </c>
      <c r="N449" s="55"/>
      <c r="O449" s="55">
        <v>6</v>
      </c>
      <c r="P449" s="55"/>
      <c r="Q449" s="55">
        <v>2</v>
      </c>
      <c r="R449" s="55">
        <v>100</v>
      </c>
      <c r="S449" s="55">
        <v>92</v>
      </c>
      <c r="T449" s="52">
        <f t="shared" si="6"/>
        <v>508.44152292682935</v>
      </c>
      <c r="U449" s="53">
        <f>(G449/S449)/1.1954</f>
        <v>0.74561180176182607</v>
      </c>
      <c r="V449" s="1" t="s">
        <v>797</v>
      </c>
    </row>
    <row r="450" spans="1:22">
      <c r="A450" s="46" t="s">
        <v>265</v>
      </c>
      <c r="B450" s="47" t="s">
        <v>271</v>
      </c>
      <c r="C450" s="48" t="s">
        <v>29</v>
      </c>
      <c r="D450" s="49">
        <v>323500</v>
      </c>
      <c r="E450" s="48" t="s">
        <v>586</v>
      </c>
      <c r="F450" s="48" t="s">
        <v>640</v>
      </c>
      <c r="G450" s="63">
        <v>65</v>
      </c>
      <c r="H450" s="61">
        <v>7</v>
      </c>
      <c r="I450" s="61">
        <v>12</v>
      </c>
      <c r="J450" s="61">
        <v>1</v>
      </c>
      <c r="K450" s="61">
        <v>1</v>
      </c>
      <c r="L450" s="61"/>
      <c r="M450" s="88"/>
      <c r="N450" s="61">
        <v>1</v>
      </c>
      <c r="O450" s="61">
        <v>8</v>
      </c>
      <c r="P450" s="61">
        <v>5</v>
      </c>
      <c r="Q450" s="61">
        <v>2</v>
      </c>
      <c r="R450" s="61">
        <v>89</v>
      </c>
      <c r="S450" s="61">
        <v>70</v>
      </c>
      <c r="T450" s="52">
        <f t="shared" ref="T450:T513" si="7">(D450/1000)/U450</f>
        <v>433.94787692307693</v>
      </c>
      <c r="U450" s="53">
        <f>(G450/S450)/1.2456</f>
        <v>0.74548123681071654</v>
      </c>
      <c r="V450" s="54" t="s">
        <v>613</v>
      </c>
    </row>
    <row r="451" spans="1:22">
      <c r="A451" s="75" t="s">
        <v>138</v>
      </c>
      <c r="B451" s="86" t="s">
        <v>348</v>
      </c>
      <c r="C451" s="61" t="s">
        <v>90</v>
      </c>
      <c r="D451" s="90">
        <v>162100</v>
      </c>
      <c r="E451" s="4" t="s">
        <v>590</v>
      </c>
      <c r="F451" s="4" t="s">
        <v>631</v>
      </c>
      <c r="G451" s="63">
        <v>20</v>
      </c>
      <c r="H451" s="55"/>
      <c r="I451" s="55">
        <v>4</v>
      </c>
      <c r="J451" s="55"/>
      <c r="K451" s="55">
        <v>1</v>
      </c>
      <c r="L451" s="55"/>
      <c r="M451" s="58"/>
      <c r="N451" s="55"/>
      <c r="O451" s="55">
        <v>1</v>
      </c>
      <c r="P451" s="55"/>
      <c r="Q451" s="55"/>
      <c r="R451" s="55">
        <v>75</v>
      </c>
      <c r="S451" s="160">
        <v>22</v>
      </c>
      <c r="T451" s="52">
        <f t="shared" si="7"/>
        <v>218.197947</v>
      </c>
      <c r="U451" s="53">
        <f>(G451/S451)/1.2237</f>
        <v>0.74290341512699931</v>
      </c>
      <c r="V451" s="1" t="s">
        <v>699</v>
      </c>
    </row>
    <row r="452" spans="1:22">
      <c r="A452" s="75" t="s">
        <v>138</v>
      </c>
      <c r="B452" s="47" t="s">
        <v>146</v>
      </c>
      <c r="C452" s="61" t="s">
        <v>24</v>
      </c>
      <c r="D452" s="62">
        <v>390400</v>
      </c>
      <c r="E452" s="48" t="s">
        <v>586</v>
      </c>
      <c r="F452" s="48" t="s">
        <v>631</v>
      </c>
      <c r="G452" s="63">
        <v>41</v>
      </c>
      <c r="H452" s="61">
        <v>7</v>
      </c>
      <c r="I452" s="61">
        <v>4</v>
      </c>
      <c r="J452" s="61">
        <v>1</v>
      </c>
      <c r="K452" s="61"/>
      <c r="L452" s="61"/>
      <c r="M452" s="61" t="s">
        <v>616</v>
      </c>
      <c r="N452" s="61"/>
      <c r="O452" s="61">
        <v>3</v>
      </c>
      <c r="P452" s="61">
        <v>1</v>
      </c>
      <c r="Q452" s="61">
        <v>2</v>
      </c>
      <c r="R452" s="61">
        <v>90</v>
      </c>
      <c r="S452" s="61">
        <v>47</v>
      </c>
      <c r="T452" s="52">
        <f t="shared" si="7"/>
        <v>526.25253463414629</v>
      </c>
      <c r="U452" s="53">
        <f>(G452/S452)/1.1759</f>
        <v>0.74184915854402156</v>
      </c>
      <c r="V452" s="47" t="s">
        <v>817</v>
      </c>
    </row>
    <row r="453" spans="1:22">
      <c r="A453" s="72" t="s">
        <v>209</v>
      </c>
      <c r="B453" s="86" t="s">
        <v>380</v>
      </c>
      <c r="C453" s="48" t="s">
        <v>116</v>
      </c>
      <c r="D453" s="87">
        <v>180300</v>
      </c>
      <c r="E453" s="4" t="s">
        <v>590</v>
      </c>
      <c r="F453" s="4" t="s">
        <v>597</v>
      </c>
      <c r="G453" s="63">
        <v>41</v>
      </c>
      <c r="H453" s="55">
        <v>4</v>
      </c>
      <c r="I453" s="55">
        <v>8</v>
      </c>
      <c r="J453" s="55"/>
      <c r="K453" s="55">
        <v>1</v>
      </c>
      <c r="L453" s="55"/>
      <c r="M453" s="58"/>
      <c r="N453" s="55"/>
      <c r="O453" s="55">
        <v>5</v>
      </c>
      <c r="P453" s="55"/>
      <c r="Q453" s="55">
        <v>1</v>
      </c>
      <c r="R453" s="55">
        <v>41</v>
      </c>
      <c r="S453" s="55">
        <v>46</v>
      </c>
      <c r="T453" s="52">
        <f t="shared" si="7"/>
        <v>243.27131414634147</v>
      </c>
      <c r="U453" s="53">
        <f>(G453/S453)/1.2026</f>
        <v>0.74114780294868365</v>
      </c>
      <c r="V453" s="1" t="s">
        <v>607</v>
      </c>
    </row>
    <row r="454" spans="1:22">
      <c r="A454" s="59" t="s">
        <v>209</v>
      </c>
      <c r="B454" s="86" t="s">
        <v>378</v>
      </c>
      <c r="C454" s="61" t="s">
        <v>100</v>
      </c>
      <c r="D454" s="90">
        <v>117300</v>
      </c>
      <c r="E454" s="48" t="s">
        <v>586</v>
      </c>
      <c r="F454" s="48" t="s">
        <v>661</v>
      </c>
      <c r="G454" s="63">
        <v>52</v>
      </c>
      <c r="H454" s="61">
        <v>5</v>
      </c>
      <c r="I454" s="61">
        <v>5</v>
      </c>
      <c r="J454" s="61">
        <v>2</v>
      </c>
      <c r="K454" s="61"/>
      <c r="L454" s="61"/>
      <c r="M454" s="61"/>
      <c r="N454" s="61"/>
      <c r="O454" s="61">
        <v>6</v>
      </c>
      <c r="P454" s="61">
        <v>1</v>
      </c>
      <c r="Q454" s="61"/>
      <c r="R454" s="61">
        <v>90</v>
      </c>
      <c r="S454" s="61">
        <v>58</v>
      </c>
      <c r="T454" s="52">
        <f t="shared" si="7"/>
        <v>158.33605153846153</v>
      </c>
      <c r="U454" s="53">
        <f>(G454/S454)/1.2102</f>
        <v>0.74082938699217571</v>
      </c>
      <c r="V454" s="54" t="s">
        <v>607</v>
      </c>
    </row>
    <row r="455" spans="1:22">
      <c r="A455" s="76" t="s">
        <v>17</v>
      </c>
      <c r="B455" s="1" t="s">
        <v>417</v>
      </c>
      <c r="C455" s="55" t="s">
        <v>34</v>
      </c>
      <c r="D455" s="73">
        <v>519900</v>
      </c>
      <c r="E455" s="48" t="s">
        <v>586</v>
      </c>
      <c r="F455" s="48" t="s">
        <v>639</v>
      </c>
      <c r="G455" s="50">
        <v>64</v>
      </c>
      <c r="H455" s="55">
        <v>18</v>
      </c>
      <c r="I455" s="55">
        <v>5</v>
      </c>
      <c r="J455" s="55">
        <v>6</v>
      </c>
      <c r="K455" s="55">
        <v>3</v>
      </c>
      <c r="L455" s="55"/>
      <c r="M455" s="58" t="s">
        <v>601</v>
      </c>
      <c r="N455" s="55"/>
      <c r="O455" s="55">
        <v>4</v>
      </c>
      <c r="P455" s="55"/>
      <c r="Q455" s="55">
        <v>5</v>
      </c>
      <c r="R455" s="55">
        <v>73</v>
      </c>
      <c r="S455" s="55">
        <v>69</v>
      </c>
      <c r="T455" s="52">
        <f t="shared" si="7"/>
        <v>703.28091515624999</v>
      </c>
      <c r="U455" s="53">
        <f>(G455/S455)/1.2547</f>
        <v>0.73924940773416592</v>
      </c>
      <c r="V455" s="1" t="s">
        <v>744</v>
      </c>
    </row>
    <row r="456" spans="1:22">
      <c r="A456" s="72" t="s">
        <v>209</v>
      </c>
      <c r="B456" s="47" t="s">
        <v>439</v>
      </c>
      <c r="C456" s="48" t="s">
        <v>37</v>
      </c>
      <c r="D456" s="49">
        <v>509000</v>
      </c>
      <c r="E456" s="48" t="s">
        <v>586</v>
      </c>
      <c r="F456" s="48" t="s">
        <v>587</v>
      </c>
      <c r="G456" s="50">
        <v>79</v>
      </c>
      <c r="H456" s="48">
        <v>9</v>
      </c>
      <c r="I456" s="48">
        <v>9</v>
      </c>
      <c r="J456" s="48">
        <v>2</v>
      </c>
      <c r="K456" s="48">
        <v>2</v>
      </c>
      <c r="M456" s="48" t="s">
        <v>616</v>
      </c>
      <c r="O456" s="48">
        <v>9</v>
      </c>
      <c r="P456" s="48">
        <v>3</v>
      </c>
      <c r="Q456" s="48">
        <v>1</v>
      </c>
      <c r="R456" s="48">
        <v>83</v>
      </c>
      <c r="S456" s="48">
        <v>86</v>
      </c>
      <c r="T456" s="52">
        <f t="shared" si="7"/>
        <v>690.18853670886074</v>
      </c>
      <c r="U456" s="53">
        <f>(G456/S456)/1.2456</f>
        <v>0.7374796492957536</v>
      </c>
      <c r="V456" s="54" t="s">
        <v>209</v>
      </c>
    </row>
    <row r="457" spans="1:22">
      <c r="A457" s="74" t="s">
        <v>17</v>
      </c>
      <c r="B457" s="47" t="s">
        <v>125</v>
      </c>
      <c r="C457" s="61" t="s">
        <v>122</v>
      </c>
      <c r="D457" s="62">
        <v>335600</v>
      </c>
      <c r="E457" s="4" t="s">
        <v>590</v>
      </c>
      <c r="F457" s="4" t="s">
        <v>639</v>
      </c>
      <c r="G457" s="63">
        <v>74</v>
      </c>
      <c r="H457" s="55">
        <v>15</v>
      </c>
      <c r="I457" s="55">
        <v>8</v>
      </c>
      <c r="J457" s="55">
        <v>5</v>
      </c>
      <c r="K457" s="55">
        <v>1</v>
      </c>
      <c r="L457" s="55"/>
      <c r="M457" s="56" t="s">
        <v>588</v>
      </c>
      <c r="N457" s="55"/>
      <c r="O457" s="55">
        <v>3</v>
      </c>
      <c r="P457" s="55">
        <v>1</v>
      </c>
      <c r="Q457" s="55">
        <v>3</v>
      </c>
      <c r="R457" s="55">
        <v>69</v>
      </c>
      <c r="S457" s="55">
        <v>85</v>
      </c>
      <c r="T457" s="52">
        <f t="shared" si="7"/>
        <v>455.87631891891897</v>
      </c>
      <c r="U457" s="53">
        <f>(G457/S457)/1.1826</f>
        <v>0.73616458252504446</v>
      </c>
      <c r="V457" s="1" t="s">
        <v>671</v>
      </c>
    </row>
    <row r="458" spans="1:22">
      <c r="A458" s="74" t="s">
        <v>17</v>
      </c>
      <c r="B458" s="1" t="s">
        <v>56</v>
      </c>
      <c r="C458" s="55" t="s">
        <v>52</v>
      </c>
      <c r="D458" s="62">
        <v>405200</v>
      </c>
      <c r="E458" s="48" t="s">
        <v>590</v>
      </c>
      <c r="F458" s="48" t="s">
        <v>640</v>
      </c>
      <c r="G458" s="50">
        <v>74</v>
      </c>
      <c r="H458" s="55">
        <v>6</v>
      </c>
      <c r="I458" s="55">
        <v>6</v>
      </c>
      <c r="J458" s="55">
        <v>5</v>
      </c>
      <c r="K458" s="55">
        <v>1</v>
      </c>
      <c r="L458" s="55"/>
      <c r="M458" s="58"/>
      <c r="N458" s="55"/>
      <c r="O458" s="55">
        <v>6</v>
      </c>
      <c r="P458" s="55">
        <v>1</v>
      </c>
      <c r="Q458" s="55">
        <v>1</v>
      </c>
      <c r="R458" s="55">
        <v>100</v>
      </c>
      <c r="S458" s="55">
        <v>82</v>
      </c>
      <c r="T458" s="52">
        <f t="shared" si="7"/>
        <v>552.99505729729731</v>
      </c>
      <c r="U458" s="53">
        <f>(G458/S458)/1.2316</f>
        <v>0.73273710976797979</v>
      </c>
      <c r="V458" s="1" t="s">
        <v>17</v>
      </c>
    </row>
    <row r="459" spans="1:22">
      <c r="A459" s="57" t="s">
        <v>17</v>
      </c>
      <c r="B459" s="47" t="s">
        <v>63</v>
      </c>
      <c r="C459" s="48" t="s">
        <v>58</v>
      </c>
      <c r="D459" s="49">
        <v>442600</v>
      </c>
      <c r="E459" s="48" t="s">
        <v>586</v>
      </c>
      <c r="F459" s="61" t="s">
        <v>608</v>
      </c>
      <c r="G459" s="63">
        <v>61</v>
      </c>
      <c r="H459" s="61">
        <v>4</v>
      </c>
      <c r="I459" s="61">
        <v>6</v>
      </c>
      <c r="J459" s="61">
        <v>3</v>
      </c>
      <c r="K459" s="61">
        <v>1</v>
      </c>
      <c r="L459" s="61"/>
      <c r="M459" s="110">
        <v>43466</v>
      </c>
      <c r="N459" s="61">
        <v>1</v>
      </c>
      <c r="O459" s="61">
        <v>5</v>
      </c>
      <c r="P459" s="61"/>
      <c r="Q459" s="61">
        <v>1</v>
      </c>
      <c r="R459" s="61">
        <v>100</v>
      </c>
      <c r="S459" s="61">
        <v>73</v>
      </c>
      <c r="T459" s="52">
        <f t="shared" si="7"/>
        <v>605.14666393442621</v>
      </c>
      <c r="U459" s="53">
        <f>(G459/S459)/1.1425</f>
        <v>0.73139294385659903</v>
      </c>
      <c r="V459" s="47" t="s">
        <v>17</v>
      </c>
    </row>
    <row r="460" spans="1:22">
      <c r="A460" s="74" t="s">
        <v>17</v>
      </c>
      <c r="B460" s="1" t="s">
        <v>94</v>
      </c>
      <c r="C460" s="55" t="s">
        <v>90</v>
      </c>
      <c r="D460" s="62">
        <v>228600</v>
      </c>
      <c r="E460" s="4" t="s">
        <v>590</v>
      </c>
      <c r="F460" s="4" t="s">
        <v>631</v>
      </c>
      <c r="G460" s="63">
        <v>34</v>
      </c>
      <c r="H460" s="55">
        <v>6</v>
      </c>
      <c r="I460" s="55">
        <v>3</v>
      </c>
      <c r="J460" s="55">
        <v>1</v>
      </c>
      <c r="K460" s="55">
        <v>2</v>
      </c>
      <c r="L460" s="55"/>
      <c r="M460" s="58" t="s">
        <v>601</v>
      </c>
      <c r="N460" s="55"/>
      <c r="O460" s="55">
        <v>3</v>
      </c>
      <c r="P460" s="55"/>
      <c r="Q460" s="55">
        <v>2</v>
      </c>
      <c r="R460" s="55">
        <v>77</v>
      </c>
      <c r="S460" s="160">
        <v>38</v>
      </c>
      <c r="T460" s="52">
        <f t="shared" si="7"/>
        <v>312.64815176470586</v>
      </c>
      <c r="U460" s="53">
        <f>(G460/S460)/1.2237</f>
        <v>0.7311733612039415</v>
      </c>
      <c r="V460" s="1" t="s">
        <v>627</v>
      </c>
    </row>
    <row r="461" spans="1:22">
      <c r="A461" s="76" t="s">
        <v>134</v>
      </c>
      <c r="B461" s="1" t="s">
        <v>135</v>
      </c>
      <c r="C461" s="55" t="s">
        <v>34</v>
      </c>
      <c r="D461" s="71">
        <v>370900</v>
      </c>
      <c r="E461" s="4" t="s">
        <v>590</v>
      </c>
      <c r="F461" s="4" t="s">
        <v>587</v>
      </c>
      <c r="G461" s="63">
        <v>68</v>
      </c>
      <c r="H461" s="55">
        <v>9</v>
      </c>
      <c r="I461" s="55">
        <v>11</v>
      </c>
      <c r="J461" s="55">
        <v>4</v>
      </c>
      <c r="K461" s="55">
        <v>4</v>
      </c>
      <c r="L461" s="55"/>
      <c r="M461" s="56" t="s">
        <v>588</v>
      </c>
      <c r="N461" s="55"/>
      <c r="O461" s="55">
        <v>6</v>
      </c>
      <c r="P461" s="55"/>
      <c r="Q461" s="55">
        <v>3</v>
      </c>
      <c r="R461" s="55">
        <v>80</v>
      </c>
      <c r="S461" s="55">
        <v>78</v>
      </c>
      <c r="T461" s="52">
        <f t="shared" si="7"/>
        <v>508.57589823529406</v>
      </c>
      <c r="U461" s="53">
        <f>(G461/S461)/1.1954</f>
        <v>0.72929134331175494</v>
      </c>
      <c r="V461" s="1" t="s">
        <v>607</v>
      </c>
    </row>
    <row r="462" spans="1:22">
      <c r="A462" s="69" t="s">
        <v>265</v>
      </c>
      <c r="B462" s="1" t="s">
        <v>275</v>
      </c>
      <c r="C462" s="55" t="s">
        <v>45</v>
      </c>
      <c r="D462" s="71">
        <v>344200</v>
      </c>
      <c r="E462" s="4" t="s">
        <v>590</v>
      </c>
      <c r="F462" s="4" t="s">
        <v>610</v>
      </c>
      <c r="G462" s="63">
        <v>62</v>
      </c>
      <c r="H462" s="55">
        <v>4</v>
      </c>
      <c r="I462" s="55">
        <v>5</v>
      </c>
      <c r="J462" s="55">
        <v>2</v>
      </c>
      <c r="K462" s="55">
        <v>3</v>
      </c>
      <c r="L462" s="55"/>
      <c r="M462" s="58" t="s">
        <v>598</v>
      </c>
      <c r="N462" s="55">
        <v>2</v>
      </c>
      <c r="O462" s="55">
        <v>7</v>
      </c>
      <c r="P462" s="55"/>
      <c r="Q462" s="55">
        <v>2</v>
      </c>
      <c r="R462" s="55">
        <v>55</v>
      </c>
      <c r="S462" s="55">
        <v>72</v>
      </c>
      <c r="T462" s="52">
        <f t="shared" si="7"/>
        <v>472.70429419354838</v>
      </c>
      <c r="U462" s="53">
        <f>(G462/S462)/1.1826</f>
        <v>0.72815077888644608</v>
      </c>
      <c r="V462" s="1" t="s">
        <v>650</v>
      </c>
    </row>
    <row r="463" spans="1:22">
      <c r="A463" s="76" t="s">
        <v>17</v>
      </c>
      <c r="B463" s="1" t="s">
        <v>47</v>
      </c>
      <c r="C463" s="55" t="s">
        <v>45</v>
      </c>
      <c r="D463" s="71">
        <v>233600</v>
      </c>
      <c r="E463" s="48" t="s">
        <v>586</v>
      </c>
      <c r="F463" s="48" t="s">
        <v>612</v>
      </c>
      <c r="G463" s="50">
        <v>74</v>
      </c>
      <c r="H463" s="55">
        <v>7</v>
      </c>
      <c r="I463" s="55">
        <v>12</v>
      </c>
      <c r="J463" s="55">
        <v>6</v>
      </c>
      <c r="K463" s="55">
        <v>2</v>
      </c>
      <c r="L463" s="55"/>
      <c r="M463" s="58" t="s">
        <v>616</v>
      </c>
      <c r="N463" s="55"/>
      <c r="O463" s="55">
        <v>9</v>
      </c>
      <c r="P463" s="55"/>
      <c r="Q463" s="55">
        <v>3</v>
      </c>
      <c r="R463" s="55">
        <v>73</v>
      </c>
      <c r="S463" s="55">
        <v>81</v>
      </c>
      <c r="T463" s="52">
        <f t="shared" si="7"/>
        <v>320.82339891891894</v>
      </c>
      <c r="U463" s="53">
        <f>(G463/S463)/1.2547</f>
        <v>0.72812644210853605</v>
      </c>
      <c r="V463" s="1" t="s">
        <v>652</v>
      </c>
    </row>
    <row r="464" spans="1:22">
      <c r="A464" s="75" t="s">
        <v>138</v>
      </c>
      <c r="B464" s="47" t="s">
        <v>182</v>
      </c>
      <c r="C464" s="61" t="s">
        <v>70</v>
      </c>
      <c r="D464" s="62">
        <v>242900</v>
      </c>
      <c r="E464" s="61" t="s">
        <v>586</v>
      </c>
      <c r="F464" s="48" t="s">
        <v>626</v>
      </c>
      <c r="G464" s="63">
        <v>77</v>
      </c>
      <c r="H464" s="61">
        <v>7</v>
      </c>
      <c r="I464" s="61">
        <v>3</v>
      </c>
      <c r="J464" s="61">
        <v>5</v>
      </c>
      <c r="K464" s="61">
        <v>1</v>
      </c>
      <c r="L464" s="61">
        <v>3</v>
      </c>
      <c r="M464" s="61" t="s">
        <v>601</v>
      </c>
      <c r="N464" s="61">
        <v>2.1</v>
      </c>
      <c r="O464" s="61">
        <v>5</v>
      </c>
      <c r="P464" s="61">
        <v>2</v>
      </c>
      <c r="Q464" s="61"/>
      <c r="R464" s="61">
        <v>80</v>
      </c>
      <c r="S464" s="61">
        <v>85</v>
      </c>
      <c r="T464" s="52">
        <f t="shared" si="7"/>
        <v>333.77614545454543</v>
      </c>
      <c r="U464" s="53">
        <f>(G464/S464)/1.2448</f>
        <v>0.72773325268410716</v>
      </c>
      <c r="V464" s="1" t="s">
        <v>138</v>
      </c>
    </row>
    <row r="465" spans="1:22">
      <c r="A465" s="74" t="s">
        <v>17</v>
      </c>
      <c r="B465" s="94" t="s">
        <v>314</v>
      </c>
      <c r="C465" s="55" t="s">
        <v>52</v>
      </c>
      <c r="D465" s="90">
        <v>144300</v>
      </c>
      <c r="E465" s="48" t="s">
        <v>590</v>
      </c>
      <c r="F465" s="48" t="s">
        <v>640</v>
      </c>
      <c r="G465" s="50">
        <v>67</v>
      </c>
      <c r="H465" s="55">
        <v>11</v>
      </c>
      <c r="I465" s="55"/>
      <c r="J465" s="55">
        <v>6</v>
      </c>
      <c r="K465" s="55">
        <v>2</v>
      </c>
      <c r="L465" s="55"/>
      <c r="M465" s="58" t="s">
        <v>601</v>
      </c>
      <c r="N465" s="55"/>
      <c r="O465" s="55">
        <v>4</v>
      </c>
      <c r="P465" s="55"/>
      <c r="Q465" s="55"/>
      <c r="R465" s="55">
        <v>72</v>
      </c>
      <c r="S465" s="55">
        <v>75</v>
      </c>
      <c r="T465" s="52">
        <f t="shared" si="7"/>
        <v>198.9401641791045</v>
      </c>
      <c r="U465" s="53">
        <f>(G465/S465)/1.2316</f>
        <v>0.72534372631806865</v>
      </c>
      <c r="V465" s="1" t="s">
        <v>652</v>
      </c>
    </row>
    <row r="466" spans="1:22">
      <c r="A466" s="69" t="s">
        <v>138</v>
      </c>
      <c r="B466" s="1" t="s">
        <v>163</v>
      </c>
      <c r="C466" s="55" t="s">
        <v>45</v>
      </c>
      <c r="D466" s="71">
        <v>333300</v>
      </c>
      <c r="E466" s="4" t="s">
        <v>590</v>
      </c>
      <c r="F466" s="4" t="s">
        <v>610</v>
      </c>
      <c r="G466" s="63">
        <v>66</v>
      </c>
      <c r="H466" s="55">
        <v>6</v>
      </c>
      <c r="I466" s="55">
        <v>8</v>
      </c>
      <c r="J466" s="55"/>
      <c r="K466" s="55">
        <v>3</v>
      </c>
      <c r="L466" s="55"/>
      <c r="M466" s="58" t="s">
        <v>598</v>
      </c>
      <c r="N466" s="55">
        <v>1.1000000000000001</v>
      </c>
      <c r="O466" s="55">
        <v>7</v>
      </c>
      <c r="P466" s="55">
        <v>1</v>
      </c>
      <c r="Q466" s="55">
        <v>2</v>
      </c>
      <c r="R466" s="55">
        <v>57</v>
      </c>
      <c r="S466" s="55">
        <v>77</v>
      </c>
      <c r="T466" s="52">
        <f t="shared" si="7"/>
        <v>459.85401000000013</v>
      </c>
      <c r="U466" s="53">
        <f>(G466/S466)/1.1826</f>
        <v>0.7247952453431904</v>
      </c>
      <c r="V466" s="1" t="s">
        <v>627</v>
      </c>
    </row>
    <row r="467" spans="1:22">
      <c r="A467" s="59" t="s">
        <v>209</v>
      </c>
      <c r="B467" s="47" t="s">
        <v>252</v>
      </c>
      <c r="C467" s="61" t="s">
        <v>100</v>
      </c>
      <c r="D467" s="62">
        <v>294500</v>
      </c>
      <c r="E467" s="4" t="s">
        <v>590</v>
      </c>
      <c r="F467" s="4" t="s">
        <v>633</v>
      </c>
      <c r="G467" s="63">
        <v>27</v>
      </c>
      <c r="H467" s="55">
        <v>4</v>
      </c>
      <c r="I467" s="55">
        <v>1</v>
      </c>
      <c r="J467" s="55">
        <v>2</v>
      </c>
      <c r="K467" s="55">
        <v>1</v>
      </c>
      <c r="L467" s="55"/>
      <c r="M467" s="58"/>
      <c r="N467" s="55"/>
      <c r="O467" s="55">
        <v>2</v>
      </c>
      <c r="P467" s="55">
        <v>1</v>
      </c>
      <c r="Q467" s="55"/>
      <c r="R467" s="55">
        <v>80</v>
      </c>
      <c r="S467" s="160">
        <v>31</v>
      </c>
      <c r="T467" s="52">
        <f t="shared" si="7"/>
        <v>406.63469259259256</v>
      </c>
      <c r="U467" s="53">
        <f>(G467/S467)/1.2026</f>
        <v>0.72423727085937462</v>
      </c>
      <c r="V467" s="1" t="s">
        <v>607</v>
      </c>
    </row>
    <row r="468" spans="1:22">
      <c r="A468" s="57" t="s">
        <v>17</v>
      </c>
      <c r="B468" s="47" t="s">
        <v>44</v>
      </c>
      <c r="C468" s="48" t="s">
        <v>37</v>
      </c>
      <c r="D468" s="49">
        <v>258900</v>
      </c>
      <c r="E468" s="48" t="s">
        <v>586</v>
      </c>
      <c r="F468" s="48" t="s">
        <v>587</v>
      </c>
      <c r="G468" s="50">
        <v>72</v>
      </c>
      <c r="H468" s="48">
        <v>6</v>
      </c>
      <c r="I468" s="48">
        <v>6</v>
      </c>
      <c r="J468" s="48">
        <v>3</v>
      </c>
      <c r="K468" s="48">
        <v>5</v>
      </c>
      <c r="M468" s="51" t="s">
        <v>606</v>
      </c>
      <c r="O468" s="48">
        <v>4</v>
      </c>
      <c r="Q468" s="48">
        <v>4</v>
      </c>
      <c r="R468" s="48">
        <v>91</v>
      </c>
      <c r="S468" s="48">
        <v>80</v>
      </c>
      <c r="T468" s="52">
        <f t="shared" si="7"/>
        <v>358.31759999999997</v>
      </c>
      <c r="U468" s="53">
        <f>(G468/S468)/1.2456</f>
        <v>0.7225433526011561</v>
      </c>
      <c r="V468" s="54" t="s">
        <v>852</v>
      </c>
    </row>
    <row r="469" spans="1:22">
      <c r="A469" s="46" t="s">
        <v>304</v>
      </c>
      <c r="B469" s="47" t="s">
        <v>306</v>
      </c>
      <c r="C469" s="48" t="s">
        <v>82</v>
      </c>
      <c r="D469" s="49">
        <v>441200</v>
      </c>
      <c r="E469" s="48" t="s">
        <v>586</v>
      </c>
      <c r="F469" s="61" t="s">
        <v>615</v>
      </c>
      <c r="G469" s="63">
        <v>58</v>
      </c>
      <c r="H469" s="61">
        <v>3</v>
      </c>
      <c r="I469" s="61">
        <v>2</v>
      </c>
      <c r="J469" s="61">
        <v>2</v>
      </c>
      <c r="K469" s="61">
        <v>5</v>
      </c>
      <c r="L469" s="61">
        <v>24</v>
      </c>
      <c r="M469" s="78" t="s">
        <v>665</v>
      </c>
      <c r="N469" s="61"/>
      <c r="O469" s="61">
        <v>5</v>
      </c>
      <c r="P469" s="61">
        <v>2</v>
      </c>
      <c r="Q469" s="61">
        <v>4</v>
      </c>
      <c r="R469" s="61">
        <v>60</v>
      </c>
      <c r="S469" s="61">
        <v>71</v>
      </c>
      <c r="T469" s="52">
        <f t="shared" si="7"/>
        <v>612.29964206896545</v>
      </c>
      <c r="U469" s="53">
        <f>(G469/S469)/1.1337</f>
        <v>0.72056223732089997</v>
      </c>
      <c r="V469" s="47" t="s">
        <v>642</v>
      </c>
    </row>
    <row r="470" spans="1:22">
      <c r="A470" s="72" t="s">
        <v>209</v>
      </c>
      <c r="B470" s="47" t="s">
        <v>248</v>
      </c>
      <c r="C470" s="48" t="s">
        <v>82</v>
      </c>
      <c r="D470" s="49">
        <v>405900</v>
      </c>
      <c r="E470" s="48" t="s">
        <v>586</v>
      </c>
      <c r="F470" s="61" t="s">
        <v>615</v>
      </c>
      <c r="G470" s="63">
        <v>49</v>
      </c>
      <c r="H470" s="61">
        <v>9</v>
      </c>
      <c r="I470" s="61">
        <v>7</v>
      </c>
      <c r="J470" s="61">
        <v>1</v>
      </c>
      <c r="K470" s="61">
        <v>4</v>
      </c>
      <c r="L470" s="61"/>
      <c r="M470" s="61"/>
      <c r="N470" s="61"/>
      <c r="O470" s="61">
        <v>6</v>
      </c>
      <c r="P470" s="61">
        <v>6</v>
      </c>
      <c r="Q470" s="61">
        <v>1</v>
      </c>
      <c r="R470" s="61">
        <v>50</v>
      </c>
      <c r="S470" s="61">
        <v>60</v>
      </c>
      <c r="T470" s="52">
        <f t="shared" si="7"/>
        <v>563.4720367346938</v>
      </c>
      <c r="U470" s="53">
        <f>(G470/S470)/1.1337</f>
        <v>0.72035517920672731</v>
      </c>
      <c r="V470" s="47" t="s">
        <v>647</v>
      </c>
    </row>
    <row r="471" spans="1:22">
      <c r="A471" s="59" t="s">
        <v>209</v>
      </c>
      <c r="B471" s="47" t="s">
        <v>454</v>
      </c>
      <c r="C471" s="61" t="s">
        <v>106</v>
      </c>
      <c r="D471" s="73">
        <v>525600</v>
      </c>
      <c r="E471" s="48" t="s">
        <v>586</v>
      </c>
      <c r="F471" s="61" t="s">
        <v>624</v>
      </c>
      <c r="G471" s="63">
        <v>65</v>
      </c>
      <c r="H471" s="61">
        <v>12</v>
      </c>
      <c r="I471" s="61">
        <v>8</v>
      </c>
      <c r="J471" s="61">
        <v>3</v>
      </c>
      <c r="K471" s="61">
        <v>2</v>
      </c>
      <c r="L471" s="61"/>
      <c r="M471" s="61" t="s">
        <v>601</v>
      </c>
      <c r="N471" s="61">
        <v>1</v>
      </c>
      <c r="O471" s="61">
        <v>7</v>
      </c>
      <c r="P471" s="61">
        <v>3</v>
      </c>
      <c r="Q471" s="61">
        <v>3</v>
      </c>
      <c r="R471" s="61">
        <v>65</v>
      </c>
      <c r="S471" s="61">
        <v>79</v>
      </c>
      <c r="T471" s="52">
        <f t="shared" si="7"/>
        <v>729.83603076923089</v>
      </c>
      <c r="U471" s="53">
        <f>(G471/S471)/1.1425</f>
        <v>0.72016175941057525</v>
      </c>
      <c r="V471" s="47" t="s">
        <v>800</v>
      </c>
    </row>
    <row r="472" spans="1:22">
      <c r="A472" s="72" t="s">
        <v>209</v>
      </c>
      <c r="B472" s="47" t="s">
        <v>457</v>
      </c>
      <c r="C472" s="48" t="s">
        <v>116</v>
      </c>
      <c r="D472" s="91">
        <v>555500</v>
      </c>
      <c r="E472" s="4" t="s">
        <v>590</v>
      </c>
      <c r="F472" s="4" t="s">
        <v>597</v>
      </c>
      <c r="G472" s="63">
        <v>76</v>
      </c>
      <c r="H472" s="55">
        <v>10</v>
      </c>
      <c r="I472" s="55">
        <v>13</v>
      </c>
      <c r="J472" s="55">
        <v>7</v>
      </c>
      <c r="K472" s="55">
        <v>2</v>
      </c>
      <c r="L472" s="55"/>
      <c r="M472" s="58"/>
      <c r="N472" s="55">
        <v>1</v>
      </c>
      <c r="O472" s="55">
        <v>4</v>
      </c>
      <c r="P472" s="55"/>
      <c r="Q472" s="55">
        <v>3</v>
      </c>
      <c r="R472" s="55">
        <v>82</v>
      </c>
      <c r="S472" s="55">
        <v>88</v>
      </c>
      <c r="T472" s="52">
        <f t="shared" si="7"/>
        <v>773.52497894736837</v>
      </c>
      <c r="U472" s="53">
        <f>(G472/S472)/1.2026</f>
        <v>0.71814099753564253</v>
      </c>
      <c r="V472" s="1" t="s">
        <v>607</v>
      </c>
    </row>
    <row r="473" spans="1:22">
      <c r="A473" s="57" t="s">
        <v>17</v>
      </c>
      <c r="B473" s="1" t="s">
        <v>111</v>
      </c>
      <c r="C473" s="55" t="s">
        <v>106</v>
      </c>
      <c r="D473" s="49">
        <v>419000</v>
      </c>
      <c r="E473" s="55" t="s">
        <v>590</v>
      </c>
      <c r="F473" s="4" t="s">
        <v>602</v>
      </c>
      <c r="G473" s="63">
        <v>77</v>
      </c>
      <c r="H473" s="55">
        <v>10</v>
      </c>
      <c r="I473" s="55">
        <v>8</v>
      </c>
      <c r="J473" s="55">
        <v>4</v>
      </c>
      <c r="K473" s="55">
        <v>4</v>
      </c>
      <c r="L473" s="55"/>
      <c r="M473" s="58"/>
      <c r="N473" s="55"/>
      <c r="O473" s="55">
        <v>7</v>
      </c>
      <c r="P473" s="55">
        <v>1</v>
      </c>
      <c r="Q473" s="55">
        <v>3</v>
      </c>
      <c r="R473" s="55">
        <v>77</v>
      </c>
      <c r="S473" s="55">
        <v>83</v>
      </c>
      <c r="T473" s="52">
        <f t="shared" si="7"/>
        <v>584.38909480519487</v>
      </c>
      <c r="U473" s="53">
        <f>(G473/S473)/1.2939</f>
        <v>0.71698805423409373</v>
      </c>
      <c r="V473" s="1" t="s">
        <v>737</v>
      </c>
    </row>
    <row r="474" spans="1:22">
      <c r="A474" s="46" t="s">
        <v>138</v>
      </c>
      <c r="B474" s="47" t="s">
        <v>161</v>
      </c>
      <c r="C474" s="48" t="s">
        <v>37</v>
      </c>
      <c r="D474" s="49">
        <v>302200</v>
      </c>
      <c r="E474" s="48" t="s">
        <v>586</v>
      </c>
      <c r="F474" s="48" t="s">
        <v>587</v>
      </c>
      <c r="G474" s="50">
        <v>41</v>
      </c>
      <c r="H474" s="48">
        <v>4</v>
      </c>
      <c r="I474" s="48">
        <v>2</v>
      </c>
      <c r="J474" s="48">
        <v>4</v>
      </c>
      <c r="K474" s="48">
        <v>5</v>
      </c>
      <c r="M474" s="48" t="s">
        <v>616</v>
      </c>
      <c r="N474" s="48">
        <v>1</v>
      </c>
      <c r="O474" s="48">
        <v>1</v>
      </c>
      <c r="Q474" s="48">
        <v>1</v>
      </c>
      <c r="R474" s="48">
        <v>100</v>
      </c>
      <c r="S474" s="48">
        <v>46</v>
      </c>
      <c r="T474" s="52">
        <f t="shared" si="7"/>
        <v>422.3252370731708</v>
      </c>
      <c r="U474" s="53">
        <f>(G474/S474)/1.2456</f>
        <v>0.7155622574069419</v>
      </c>
      <c r="V474" s="54" t="s">
        <v>780</v>
      </c>
    </row>
    <row r="475" spans="1:22">
      <c r="A475" s="59" t="s">
        <v>209</v>
      </c>
      <c r="B475" s="47" t="s">
        <v>242</v>
      </c>
      <c r="C475" s="61" t="s">
        <v>76</v>
      </c>
      <c r="D475" s="62">
        <v>411000</v>
      </c>
      <c r="E475" s="4" t="s">
        <v>590</v>
      </c>
      <c r="F475" s="4" t="s">
        <v>600</v>
      </c>
      <c r="G475" s="63">
        <v>56</v>
      </c>
      <c r="H475" s="55">
        <v>8</v>
      </c>
      <c r="I475" s="55">
        <v>11</v>
      </c>
      <c r="J475" s="55">
        <v>2</v>
      </c>
      <c r="K475" s="55">
        <v>1</v>
      </c>
      <c r="L475" s="55"/>
      <c r="M475" s="58"/>
      <c r="N475" s="55"/>
      <c r="O475" s="55">
        <v>9</v>
      </c>
      <c r="P475" s="55">
        <v>5</v>
      </c>
      <c r="Q475" s="55">
        <v>1</v>
      </c>
      <c r="R475" s="55">
        <v>63</v>
      </c>
      <c r="S475" s="55">
        <v>62</v>
      </c>
      <c r="T475" s="52">
        <f t="shared" si="7"/>
        <v>574.80111428571433</v>
      </c>
      <c r="U475" s="53">
        <f>(G475/S475)/1.2632</f>
        <v>0.71502992910988983</v>
      </c>
      <c r="V475" s="1" t="s">
        <v>209</v>
      </c>
    </row>
    <row r="476" spans="1:22">
      <c r="A476" s="75" t="s">
        <v>138</v>
      </c>
      <c r="B476" s="1" t="s">
        <v>174</v>
      </c>
      <c r="C476" s="55" t="s">
        <v>52</v>
      </c>
      <c r="D476" s="62">
        <v>295200</v>
      </c>
      <c r="E476" s="48" t="s">
        <v>590</v>
      </c>
      <c r="F476" s="48" t="s">
        <v>640</v>
      </c>
      <c r="G476" s="50">
        <v>72</v>
      </c>
      <c r="H476" s="55">
        <v>4</v>
      </c>
      <c r="I476" s="55">
        <v>5</v>
      </c>
      <c r="J476" s="55">
        <v>3</v>
      </c>
      <c r="K476" s="55"/>
      <c r="L476" s="55">
        <v>3</v>
      </c>
      <c r="M476" s="58"/>
      <c r="N476" s="55">
        <v>2.1</v>
      </c>
      <c r="O476" s="55">
        <v>4</v>
      </c>
      <c r="P476" s="55"/>
      <c r="Q476" s="55"/>
      <c r="R476" s="55">
        <v>66</v>
      </c>
      <c r="S476" s="55">
        <v>82</v>
      </c>
      <c r="T476" s="52">
        <f t="shared" si="7"/>
        <v>414.06392</v>
      </c>
      <c r="U476" s="53">
        <f>(G476/S476)/1.2316</f>
        <v>0.71293340409857486</v>
      </c>
      <c r="V476" s="1" t="s">
        <v>724</v>
      </c>
    </row>
    <row r="477" spans="1:22">
      <c r="A477" s="59" t="s">
        <v>209</v>
      </c>
      <c r="B477" s="47" t="s">
        <v>459</v>
      </c>
      <c r="C477" s="61" t="s">
        <v>122</v>
      </c>
      <c r="D477" s="73">
        <v>587400</v>
      </c>
      <c r="E477" s="4" t="s">
        <v>590</v>
      </c>
      <c r="F477" s="4" t="s">
        <v>639</v>
      </c>
      <c r="G477" s="63">
        <v>59</v>
      </c>
      <c r="H477" s="55">
        <v>11</v>
      </c>
      <c r="I477" s="55">
        <v>6</v>
      </c>
      <c r="J477" s="55">
        <v>1</v>
      </c>
      <c r="K477" s="55">
        <v>2</v>
      </c>
      <c r="L477" s="55"/>
      <c r="M477" s="58" t="s">
        <v>601</v>
      </c>
      <c r="N477" s="55"/>
      <c r="O477" s="55">
        <v>9</v>
      </c>
      <c r="P477" s="55">
        <v>5</v>
      </c>
      <c r="Q477" s="55">
        <v>3</v>
      </c>
      <c r="R477" s="55">
        <v>64</v>
      </c>
      <c r="S477" s="55">
        <v>70</v>
      </c>
      <c r="T477" s="52">
        <f t="shared" si="7"/>
        <v>824.17197966101696</v>
      </c>
      <c r="U477" s="53">
        <f>(G477/S477)/1.1826</f>
        <v>0.71271532458747067</v>
      </c>
      <c r="V477" s="1" t="s">
        <v>619</v>
      </c>
    </row>
    <row r="478" spans="1:22">
      <c r="A478" s="80" t="s">
        <v>288</v>
      </c>
      <c r="B478" s="1" t="s">
        <v>473</v>
      </c>
      <c r="C478" s="55" t="s">
        <v>37</v>
      </c>
      <c r="D478" s="62">
        <v>505700</v>
      </c>
      <c r="E478" s="48" t="s">
        <v>590</v>
      </c>
      <c r="F478" s="4" t="s">
        <v>591</v>
      </c>
      <c r="G478" s="50">
        <v>79</v>
      </c>
      <c r="H478" s="55">
        <v>5</v>
      </c>
      <c r="I478" s="55">
        <v>5</v>
      </c>
      <c r="J478" s="55">
        <v>3</v>
      </c>
      <c r="K478" s="55"/>
      <c r="L478" s="55">
        <v>33</v>
      </c>
      <c r="M478" s="58" t="s">
        <v>601</v>
      </c>
      <c r="N478" s="55"/>
      <c r="O478" s="55">
        <v>10</v>
      </c>
      <c r="P478" s="55">
        <v>3</v>
      </c>
      <c r="Q478" s="55">
        <v>3</v>
      </c>
      <c r="R478" s="55">
        <v>60</v>
      </c>
      <c r="S478" s="55">
        <v>90</v>
      </c>
      <c r="T478" s="52">
        <f t="shared" si="7"/>
        <v>709.54190886075946</v>
      </c>
      <c r="U478" s="53">
        <f>(G478/S478)/1.2316</f>
        <v>0.71271336292447041</v>
      </c>
      <c r="V478" s="1" t="s">
        <v>642</v>
      </c>
    </row>
    <row r="479" spans="1:22">
      <c r="A479" s="74" t="s">
        <v>17</v>
      </c>
      <c r="B479" s="47" t="s">
        <v>104</v>
      </c>
      <c r="C479" s="61" t="s">
        <v>100</v>
      </c>
      <c r="D479" s="62">
        <v>472300</v>
      </c>
      <c r="E479" s="48" t="s">
        <v>586</v>
      </c>
      <c r="F479" s="48" t="s">
        <v>661</v>
      </c>
      <c r="G479" s="63">
        <v>69</v>
      </c>
      <c r="H479" s="61">
        <v>13</v>
      </c>
      <c r="I479" s="61">
        <v>2</v>
      </c>
      <c r="J479" s="61">
        <v>5</v>
      </c>
      <c r="K479" s="61">
        <v>4</v>
      </c>
      <c r="L479" s="61"/>
      <c r="M479" s="61" t="s">
        <v>616</v>
      </c>
      <c r="N479" s="61"/>
      <c r="O479" s="61">
        <v>4</v>
      </c>
      <c r="P479" s="61">
        <v>1</v>
      </c>
      <c r="Q479" s="61">
        <v>3</v>
      </c>
      <c r="R479" s="61">
        <v>86</v>
      </c>
      <c r="S479" s="61">
        <v>80</v>
      </c>
      <c r="T479" s="52">
        <f t="shared" si="7"/>
        <v>662.69850434782597</v>
      </c>
      <c r="U479" s="53">
        <f>(G479/S479)/1.2102</f>
        <v>0.71269211700545376</v>
      </c>
      <c r="V479" s="54" t="s">
        <v>787</v>
      </c>
    </row>
    <row r="480" spans="1:22">
      <c r="A480" s="59" t="s">
        <v>209</v>
      </c>
      <c r="B480" s="47" t="s">
        <v>215</v>
      </c>
      <c r="C480" s="61" t="s">
        <v>24</v>
      </c>
      <c r="D480" s="62">
        <v>434300</v>
      </c>
      <c r="E480" s="48" t="s">
        <v>586</v>
      </c>
      <c r="F480" s="48" t="s">
        <v>631</v>
      </c>
      <c r="G480" s="63">
        <v>62</v>
      </c>
      <c r="H480" s="61">
        <v>12</v>
      </c>
      <c r="I480" s="61">
        <v>9</v>
      </c>
      <c r="J480" s="61">
        <v>3</v>
      </c>
      <c r="K480" s="61">
        <v>2</v>
      </c>
      <c r="L480" s="61"/>
      <c r="M480" s="78" t="s">
        <v>643</v>
      </c>
      <c r="N480" s="61">
        <v>0.3</v>
      </c>
      <c r="O480" s="61">
        <v>5</v>
      </c>
      <c r="P480" s="61">
        <v>2</v>
      </c>
      <c r="Q480" s="61">
        <v>2</v>
      </c>
      <c r="R480" s="61">
        <v>57</v>
      </c>
      <c r="S480" s="61">
        <v>74</v>
      </c>
      <c r="T480" s="52">
        <f t="shared" si="7"/>
        <v>609.53724806451612</v>
      </c>
      <c r="U480" s="53">
        <f>(G480/S480)/1.1759</f>
        <v>0.7125077284104413</v>
      </c>
      <c r="V480" s="47" t="s">
        <v>776</v>
      </c>
    </row>
    <row r="481" spans="1:22">
      <c r="A481" s="57" t="s">
        <v>17</v>
      </c>
      <c r="B481" s="47" t="s">
        <v>62</v>
      </c>
      <c r="C481" s="48" t="s">
        <v>58</v>
      </c>
      <c r="D481" s="49">
        <v>252000</v>
      </c>
      <c r="E481" s="48" t="s">
        <v>586</v>
      </c>
      <c r="F481" s="61" t="s">
        <v>608</v>
      </c>
      <c r="G481" s="63">
        <v>48</v>
      </c>
      <c r="H481" s="61">
        <v>9</v>
      </c>
      <c r="I481" s="61"/>
      <c r="J481" s="61">
        <v>5</v>
      </c>
      <c r="K481" s="61">
        <v>1</v>
      </c>
      <c r="L481" s="61"/>
      <c r="M481" s="78" t="s">
        <v>588</v>
      </c>
      <c r="N481" s="61"/>
      <c r="O481" s="61">
        <v>4</v>
      </c>
      <c r="P481" s="61"/>
      <c r="Q481" s="61">
        <v>3</v>
      </c>
      <c r="R481" s="61">
        <v>55</v>
      </c>
      <c r="S481" s="61">
        <v>59</v>
      </c>
      <c r="T481" s="52">
        <f t="shared" si="7"/>
        <v>353.88937499999997</v>
      </c>
      <c r="U481" s="53">
        <f>(G481/S481)/1.1425</f>
        <v>0.71208693394651934</v>
      </c>
      <c r="V481" s="47" t="s">
        <v>652</v>
      </c>
    </row>
    <row r="482" spans="1:22">
      <c r="A482" s="79" t="s">
        <v>209</v>
      </c>
      <c r="B482" s="1" t="s">
        <v>222</v>
      </c>
      <c r="C482" s="55" t="s">
        <v>45</v>
      </c>
      <c r="D482" s="71">
        <v>327900</v>
      </c>
      <c r="E482" s="4" t="s">
        <v>590</v>
      </c>
      <c r="F482" s="4" t="s">
        <v>610</v>
      </c>
      <c r="G482" s="63">
        <v>69</v>
      </c>
      <c r="H482" s="55">
        <v>9</v>
      </c>
      <c r="I482" s="55">
        <v>9</v>
      </c>
      <c r="J482" s="55"/>
      <c r="K482" s="68">
        <v>8</v>
      </c>
      <c r="L482" s="55"/>
      <c r="M482" s="56" t="s">
        <v>665</v>
      </c>
      <c r="N482" s="55">
        <v>1</v>
      </c>
      <c r="O482" s="55">
        <v>9</v>
      </c>
      <c r="P482" s="55">
        <v>4</v>
      </c>
      <c r="Q482" s="55">
        <v>7</v>
      </c>
      <c r="R482" s="55">
        <v>61</v>
      </c>
      <c r="S482" s="55">
        <v>82</v>
      </c>
      <c r="T482" s="52">
        <f t="shared" si="7"/>
        <v>460.83351130434789</v>
      </c>
      <c r="U482" s="53">
        <f>(G482/S482)/1.1826</f>
        <v>0.71153679573325401</v>
      </c>
      <c r="V482" s="1" t="s">
        <v>704</v>
      </c>
    </row>
    <row r="483" spans="1:22">
      <c r="A483" s="75" t="s">
        <v>138</v>
      </c>
      <c r="B483" s="47" t="s">
        <v>192</v>
      </c>
      <c r="C483" s="61" t="s">
        <v>100</v>
      </c>
      <c r="D483" s="62">
        <v>278800</v>
      </c>
      <c r="E483" s="48" t="s">
        <v>586</v>
      </c>
      <c r="F483" s="48" t="s">
        <v>661</v>
      </c>
      <c r="G483" s="63">
        <v>61</v>
      </c>
      <c r="H483" s="61">
        <v>11</v>
      </c>
      <c r="I483" s="61">
        <v>3</v>
      </c>
      <c r="J483" s="61">
        <v>5</v>
      </c>
      <c r="K483" s="61">
        <v>1</v>
      </c>
      <c r="L483" s="61"/>
      <c r="M483" s="61" t="s">
        <v>616</v>
      </c>
      <c r="N483" s="61">
        <v>2</v>
      </c>
      <c r="O483" s="61">
        <v>4</v>
      </c>
      <c r="P483" s="61"/>
      <c r="Q483" s="61">
        <v>3</v>
      </c>
      <c r="R483" s="61">
        <v>71</v>
      </c>
      <c r="S483" s="61">
        <v>71</v>
      </c>
      <c r="T483" s="52">
        <f t="shared" si="7"/>
        <v>392.71585180327872</v>
      </c>
      <c r="U483" s="53">
        <f>(G483/S483)/1.2102</f>
        <v>0.70992805286519978</v>
      </c>
      <c r="V483" s="54" t="s">
        <v>711</v>
      </c>
    </row>
    <row r="484" spans="1:22">
      <c r="A484" s="76" t="s">
        <v>17</v>
      </c>
      <c r="B484" s="94" t="s">
        <v>311</v>
      </c>
      <c r="C484" s="55" t="s">
        <v>34</v>
      </c>
      <c r="D484" s="95">
        <v>123900</v>
      </c>
      <c r="E484" s="4" t="s">
        <v>590</v>
      </c>
      <c r="F484" s="4" t="s">
        <v>587</v>
      </c>
      <c r="G484" s="63">
        <v>28</v>
      </c>
      <c r="H484" s="55">
        <v>2</v>
      </c>
      <c r="I484" s="55">
        <v>3</v>
      </c>
      <c r="J484" s="55"/>
      <c r="K484" s="55">
        <v>4</v>
      </c>
      <c r="L484" s="55"/>
      <c r="M484" s="58"/>
      <c r="N484" s="55"/>
      <c r="O484" s="55">
        <v>3</v>
      </c>
      <c r="P484" s="55">
        <v>1</v>
      </c>
      <c r="Q484" s="55">
        <v>1</v>
      </c>
      <c r="R484" s="55">
        <v>60</v>
      </c>
      <c r="S484" s="160">
        <v>33</v>
      </c>
      <c r="T484" s="52">
        <f t="shared" si="7"/>
        <v>174.55828500000001</v>
      </c>
      <c r="U484" s="53">
        <f>(G484/S484)/1.1954</f>
        <v>0.70979157477400745</v>
      </c>
      <c r="V484" s="1" t="s">
        <v>613</v>
      </c>
    </row>
    <row r="485" spans="1:22">
      <c r="A485" s="69" t="s">
        <v>138</v>
      </c>
      <c r="B485" s="1" t="s">
        <v>153</v>
      </c>
      <c r="C485" s="55" t="s">
        <v>34</v>
      </c>
      <c r="D485" s="71">
        <v>322300</v>
      </c>
      <c r="E485" s="48" t="s">
        <v>586</v>
      </c>
      <c r="F485" s="48" t="s">
        <v>639</v>
      </c>
      <c r="G485" s="50">
        <v>65</v>
      </c>
      <c r="H485" s="55">
        <v>5</v>
      </c>
      <c r="I485" s="55">
        <v>15</v>
      </c>
      <c r="J485" s="55">
        <v>2</v>
      </c>
      <c r="K485" s="55">
        <v>2</v>
      </c>
      <c r="L485" s="55"/>
      <c r="M485" s="58"/>
      <c r="N485" s="55">
        <v>0.1</v>
      </c>
      <c r="O485" s="55">
        <v>10</v>
      </c>
      <c r="P485" s="55">
        <v>4</v>
      </c>
      <c r="Q485" s="55"/>
      <c r="R485" s="55">
        <v>55</v>
      </c>
      <c r="S485" s="55">
        <v>73</v>
      </c>
      <c r="T485" s="52">
        <f t="shared" si="7"/>
        <v>454.16086353846151</v>
      </c>
      <c r="U485" s="53">
        <f>(G485/S485)/1.2547</f>
        <v>0.7096604438543952</v>
      </c>
      <c r="V485" s="1" t="s">
        <v>138</v>
      </c>
    </row>
    <row r="486" spans="1:22">
      <c r="A486" s="74" t="s">
        <v>17</v>
      </c>
      <c r="B486" s="47" t="s">
        <v>91</v>
      </c>
      <c r="C486" s="61" t="s">
        <v>90</v>
      </c>
      <c r="D486" s="62">
        <v>448100</v>
      </c>
      <c r="E486" s="4" t="s">
        <v>590</v>
      </c>
      <c r="F486" s="4" t="s">
        <v>631</v>
      </c>
      <c r="G486" s="63">
        <v>85</v>
      </c>
      <c r="H486" s="55">
        <v>13</v>
      </c>
      <c r="I486" s="55">
        <v>10</v>
      </c>
      <c r="J486" s="55">
        <v>8</v>
      </c>
      <c r="K486" s="55">
        <v>1</v>
      </c>
      <c r="L486" s="55"/>
      <c r="M486" s="58" t="s">
        <v>632</v>
      </c>
      <c r="N486" s="55"/>
      <c r="O486" s="55">
        <v>6</v>
      </c>
      <c r="P486" s="55"/>
      <c r="Q486" s="55">
        <v>6</v>
      </c>
      <c r="R486" s="55">
        <v>69</v>
      </c>
      <c r="S486" s="55">
        <v>98</v>
      </c>
      <c r="T486" s="52">
        <f t="shared" si="7"/>
        <v>632.20373011764718</v>
      </c>
      <c r="U486" s="53">
        <f>(G486/S486)/1.2237</f>
        <v>0.70879050320790238</v>
      </c>
      <c r="V486" s="1" t="s">
        <v>17</v>
      </c>
    </row>
    <row r="487" spans="1:22">
      <c r="A487" s="75" t="s">
        <v>265</v>
      </c>
      <c r="B487" s="86" t="s">
        <v>383</v>
      </c>
      <c r="C487" s="61" t="s">
        <v>66</v>
      </c>
      <c r="D487" s="90">
        <v>117300</v>
      </c>
      <c r="E487" s="48" t="s">
        <v>586</v>
      </c>
      <c r="F487" s="61" t="s">
        <v>605</v>
      </c>
      <c r="G487" s="63">
        <v>35</v>
      </c>
      <c r="H487" s="61">
        <v>5</v>
      </c>
      <c r="I487" s="61">
        <v>2</v>
      </c>
      <c r="J487" s="61">
        <v>4</v>
      </c>
      <c r="K487" s="61">
        <v>1</v>
      </c>
      <c r="L487" s="61"/>
      <c r="M487" s="61"/>
      <c r="N487" s="61">
        <v>1</v>
      </c>
      <c r="O487" s="61">
        <v>4</v>
      </c>
      <c r="P487" s="61"/>
      <c r="Q487" s="61"/>
      <c r="R487" s="61">
        <v>57</v>
      </c>
      <c r="S487" s="61">
        <v>42</v>
      </c>
      <c r="T487" s="52">
        <f t="shared" si="7"/>
        <v>165.51968399999998</v>
      </c>
      <c r="U487" s="53">
        <f>(G487/S487)/1.1759</f>
        <v>0.70867704169855716</v>
      </c>
      <c r="V487" s="47" t="s">
        <v>677</v>
      </c>
    </row>
    <row r="488" spans="1:22">
      <c r="A488" s="74" t="s">
        <v>17</v>
      </c>
      <c r="B488" s="86" t="s">
        <v>325</v>
      </c>
      <c r="C488" s="61" t="s">
        <v>76</v>
      </c>
      <c r="D488" s="90">
        <v>195400</v>
      </c>
      <c r="E488" s="48" t="s">
        <v>586</v>
      </c>
      <c r="F488" s="48" t="s">
        <v>597</v>
      </c>
      <c r="G488" s="63">
        <v>66</v>
      </c>
      <c r="H488" s="61">
        <v>8</v>
      </c>
      <c r="I488" s="61">
        <v>8</v>
      </c>
      <c r="J488" s="61">
        <v>3</v>
      </c>
      <c r="K488" s="61">
        <v>3</v>
      </c>
      <c r="L488" s="61"/>
      <c r="M488" s="61" t="s">
        <v>601</v>
      </c>
      <c r="N488" s="61">
        <v>1</v>
      </c>
      <c r="O488" s="61">
        <v>5</v>
      </c>
      <c r="P488" s="61"/>
      <c r="Q488" s="61">
        <v>1</v>
      </c>
      <c r="R488" s="61">
        <v>93</v>
      </c>
      <c r="S488" s="61">
        <v>77</v>
      </c>
      <c r="T488" s="52">
        <f t="shared" si="7"/>
        <v>275.88526000000002</v>
      </c>
      <c r="U488" s="53">
        <f>(G488/S488)/1.2102</f>
        <v>0.7082654578936185</v>
      </c>
      <c r="V488" s="64" t="s">
        <v>17</v>
      </c>
    </row>
    <row r="489" spans="1:22">
      <c r="A489" s="46" t="s">
        <v>265</v>
      </c>
      <c r="B489" s="86" t="s">
        <v>382</v>
      </c>
      <c r="C489" s="48" t="s">
        <v>29</v>
      </c>
      <c r="D489" s="87">
        <v>144900</v>
      </c>
      <c r="E489" s="4" t="s">
        <v>590</v>
      </c>
      <c r="F489" s="4" t="s">
        <v>612</v>
      </c>
      <c r="G489" s="63">
        <v>60</v>
      </c>
      <c r="H489" s="55">
        <v>9</v>
      </c>
      <c r="I489" s="55">
        <v>4</v>
      </c>
      <c r="J489" s="55">
        <v>1</v>
      </c>
      <c r="K489" s="55">
        <v>4</v>
      </c>
      <c r="L489" s="55"/>
      <c r="M489" s="56" t="s">
        <v>620</v>
      </c>
      <c r="N489" s="55">
        <v>1</v>
      </c>
      <c r="O489" s="55">
        <v>9</v>
      </c>
      <c r="P489" s="55">
        <v>2</v>
      </c>
      <c r="Q489" s="55">
        <v>5</v>
      </c>
      <c r="R489" s="55">
        <v>76</v>
      </c>
      <c r="S489" s="55">
        <v>71</v>
      </c>
      <c r="T489" s="52">
        <f t="shared" si="7"/>
        <v>204.96926100000002</v>
      </c>
      <c r="U489" s="53">
        <f>(G489/S489)/1.1954</f>
        <v>0.70693527065016837</v>
      </c>
      <c r="V489" s="1" t="s">
        <v>613</v>
      </c>
    </row>
    <row r="490" spans="1:22">
      <c r="A490" s="57" t="s">
        <v>134</v>
      </c>
      <c r="B490" s="47" t="s">
        <v>137</v>
      </c>
      <c r="C490" s="48" t="s">
        <v>49</v>
      </c>
      <c r="D490" s="49">
        <v>403900</v>
      </c>
      <c r="E490" s="55" t="s">
        <v>590</v>
      </c>
      <c r="F490" s="4" t="s">
        <v>608</v>
      </c>
      <c r="G490" s="63">
        <v>75</v>
      </c>
      <c r="H490" s="55">
        <v>8</v>
      </c>
      <c r="I490" s="55">
        <v>11</v>
      </c>
      <c r="J490" s="55">
        <v>4</v>
      </c>
      <c r="K490" s="55">
        <v>3</v>
      </c>
      <c r="L490" s="55"/>
      <c r="M490" s="58"/>
      <c r="N490" s="55"/>
      <c r="O490" s="55">
        <v>7</v>
      </c>
      <c r="P490" s="55">
        <v>1</v>
      </c>
      <c r="Q490" s="55"/>
      <c r="R490" s="55">
        <v>84</v>
      </c>
      <c r="S490" s="55">
        <v>82</v>
      </c>
      <c r="T490" s="52">
        <f t="shared" si="7"/>
        <v>571.38278960000002</v>
      </c>
      <c r="U490" s="53">
        <f>(G490/S490)/1.2939</f>
        <v>0.70688163408413585</v>
      </c>
      <c r="V490" s="1" t="s">
        <v>751</v>
      </c>
    </row>
    <row r="491" spans="1:22">
      <c r="A491" s="57" t="s">
        <v>17</v>
      </c>
      <c r="B491" s="47" t="s">
        <v>117</v>
      </c>
      <c r="C491" s="48" t="s">
        <v>116</v>
      </c>
      <c r="D491" s="49">
        <v>310900</v>
      </c>
      <c r="E491" s="4" t="s">
        <v>590</v>
      </c>
      <c r="F491" s="4" t="s">
        <v>597</v>
      </c>
      <c r="G491" s="63">
        <v>68</v>
      </c>
      <c r="H491" s="55">
        <v>6</v>
      </c>
      <c r="I491" s="55">
        <v>1</v>
      </c>
      <c r="J491" s="55">
        <v>2</v>
      </c>
      <c r="K491" s="55">
        <v>5</v>
      </c>
      <c r="L491" s="55"/>
      <c r="M491" s="58" t="s">
        <v>604</v>
      </c>
      <c r="N491" s="55">
        <v>3.1</v>
      </c>
      <c r="O491" s="55">
        <v>7</v>
      </c>
      <c r="P491" s="55"/>
      <c r="Q491" s="55">
        <v>1</v>
      </c>
      <c r="R491" s="55">
        <v>57</v>
      </c>
      <c r="S491" s="55">
        <v>80</v>
      </c>
      <c r="T491" s="52">
        <f t="shared" si="7"/>
        <v>439.86863529411755</v>
      </c>
      <c r="U491" s="53">
        <f>(G491/S491)/1.2026</f>
        <v>0.70680192915350082</v>
      </c>
      <c r="V491" s="1" t="s">
        <v>138</v>
      </c>
    </row>
    <row r="492" spans="1:22">
      <c r="A492" s="46" t="s">
        <v>265</v>
      </c>
      <c r="B492" s="47" t="s">
        <v>271</v>
      </c>
      <c r="C492" s="48" t="s">
        <v>29</v>
      </c>
      <c r="D492" s="49">
        <v>323500</v>
      </c>
      <c r="E492" s="4" t="s">
        <v>590</v>
      </c>
      <c r="F492" s="4" t="s">
        <v>612</v>
      </c>
      <c r="G492" s="63">
        <v>59</v>
      </c>
      <c r="H492" s="55">
        <v>8</v>
      </c>
      <c r="I492" s="55">
        <v>6</v>
      </c>
      <c r="J492" s="55">
        <v>2</v>
      </c>
      <c r="K492" s="55">
        <v>3</v>
      </c>
      <c r="L492" s="55"/>
      <c r="M492" s="56" t="s">
        <v>665</v>
      </c>
      <c r="N492" s="55">
        <v>0.1</v>
      </c>
      <c r="O492" s="55">
        <v>11</v>
      </c>
      <c r="P492" s="55">
        <v>3</v>
      </c>
      <c r="Q492" s="55">
        <v>4</v>
      </c>
      <c r="R492" s="55">
        <v>50</v>
      </c>
      <c r="S492" s="55">
        <v>70</v>
      </c>
      <c r="T492" s="52">
        <f t="shared" si="7"/>
        <v>458.81072881355936</v>
      </c>
      <c r="U492" s="53">
        <f>(G492/S492)/1.1954</f>
        <v>0.7050837735127512</v>
      </c>
      <c r="V492" s="1" t="s">
        <v>613</v>
      </c>
    </row>
    <row r="493" spans="1:22">
      <c r="A493" s="69" t="s">
        <v>138</v>
      </c>
      <c r="B493" s="1" t="s">
        <v>154</v>
      </c>
      <c r="C493" s="55" t="s">
        <v>34</v>
      </c>
      <c r="D493" s="71">
        <v>347400</v>
      </c>
      <c r="E493" s="48" t="s">
        <v>586</v>
      </c>
      <c r="F493" s="48" t="s">
        <v>639</v>
      </c>
      <c r="G493" s="50">
        <v>69</v>
      </c>
      <c r="H493" s="55">
        <v>12</v>
      </c>
      <c r="I493" s="55">
        <v>1</v>
      </c>
      <c r="J493" s="55">
        <v>5</v>
      </c>
      <c r="K493" s="55">
        <v>1</v>
      </c>
      <c r="L493" s="55"/>
      <c r="M493" s="58"/>
      <c r="N493" s="55">
        <v>2</v>
      </c>
      <c r="O493" s="55">
        <v>2</v>
      </c>
      <c r="P493" s="55"/>
      <c r="Q493" s="55">
        <v>2</v>
      </c>
      <c r="R493" s="55">
        <v>76</v>
      </c>
      <c r="S493" s="55">
        <v>78</v>
      </c>
      <c r="T493" s="52">
        <f t="shared" si="7"/>
        <v>492.73705565217392</v>
      </c>
      <c r="U493" s="53">
        <f>(G493/S493)/1.2547</f>
        <v>0.70504135220800557</v>
      </c>
      <c r="V493" s="1" t="s">
        <v>138</v>
      </c>
    </row>
    <row r="494" spans="1:22">
      <c r="A494" s="46" t="s">
        <v>138</v>
      </c>
      <c r="B494" s="47" t="s">
        <v>202</v>
      </c>
      <c r="C494" s="48" t="s">
        <v>116</v>
      </c>
      <c r="D494" s="49">
        <v>332200</v>
      </c>
      <c r="E494" s="48" t="s">
        <v>586</v>
      </c>
      <c r="F494" s="48" t="s">
        <v>602</v>
      </c>
      <c r="G494" s="50">
        <v>66</v>
      </c>
      <c r="H494" s="61">
        <v>8</v>
      </c>
      <c r="I494" s="61">
        <v>2</v>
      </c>
      <c r="J494" s="61">
        <v>6</v>
      </c>
      <c r="K494" s="61">
        <v>3</v>
      </c>
      <c r="L494" s="61"/>
      <c r="M494" s="61" t="s">
        <v>616</v>
      </c>
      <c r="N494" s="61">
        <v>1.2</v>
      </c>
      <c r="O494" s="61">
        <v>3</v>
      </c>
      <c r="P494" s="61"/>
      <c r="Q494" s="61">
        <v>1</v>
      </c>
      <c r="R494" s="61">
        <v>60</v>
      </c>
      <c r="S494" s="61">
        <v>78</v>
      </c>
      <c r="T494" s="52">
        <f t="shared" si="7"/>
        <v>475.59564</v>
      </c>
      <c r="U494" s="66">
        <f>(G494/S494)/1.2114</f>
        <v>0.69849252612997037</v>
      </c>
      <c r="V494" s="1" t="s">
        <v>634</v>
      </c>
    </row>
    <row r="495" spans="1:22">
      <c r="A495" s="74" t="s">
        <v>17</v>
      </c>
      <c r="B495" s="47" t="s">
        <v>103</v>
      </c>
      <c r="C495" s="61" t="s">
        <v>100</v>
      </c>
      <c r="D495" s="62">
        <v>430800</v>
      </c>
      <c r="E495" s="4" t="s">
        <v>590</v>
      </c>
      <c r="F495" s="4" t="s">
        <v>633</v>
      </c>
      <c r="G495" s="63">
        <v>73</v>
      </c>
      <c r="H495" s="55">
        <v>16</v>
      </c>
      <c r="I495" s="55">
        <v>8</v>
      </c>
      <c r="J495" s="55">
        <v>3</v>
      </c>
      <c r="K495" s="55">
        <v>1</v>
      </c>
      <c r="L495" s="55"/>
      <c r="M495" s="58" t="s">
        <v>637</v>
      </c>
      <c r="N495" s="55"/>
      <c r="O495" s="55">
        <v>6</v>
      </c>
      <c r="P495" s="55"/>
      <c r="Q495" s="55">
        <v>4</v>
      </c>
      <c r="R495" s="55">
        <v>70</v>
      </c>
      <c r="S495" s="55">
        <v>87</v>
      </c>
      <c r="T495" s="52">
        <f t="shared" si="7"/>
        <v>617.43790356164379</v>
      </c>
      <c r="U495" s="53">
        <f>(G495/S495)/1.2026</f>
        <v>0.69772198550649844</v>
      </c>
      <c r="V495" s="1" t="s">
        <v>778</v>
      </c>
    </row>
    <row r="496" spans="1:22">
      <c r="A496" s="75" t="s">
        <v>138</v>
      </c>
      <c r="B496" s="47" t="s">
        <v>187</v>
      </c>
      <c r="C496" s="61" t="s">
        <v>90</v>
      </c>
      <c r="D496" s="62">
        <v>324600</v>
      </c>
      <c r="E496" s="61" t="s">
        <v>586</v>
      </c>
      <c r="F496" s="48" t="s">
        <v>630</v>
      </c>
      <c r="G496" s="63">
        <v>66</v>
      </c>
      <c r="H496" s="61">
        <v>6</v>
      </c>
      <c r="I496" s="61">
        <v>9</v>
      </c>
      <c r="J496" s="61"/>
      <c r="K496" s="61">
        <v>2</v>
      </c>
      <c r="L496" s="61"/>
      <c r="M496" s="78" t="s">
        <v>643</v>
      </c>
      <c r="N496" s="61">
        <v>1</v>
      </c>
      <c r="O496" s="61">
        <v>10</v>
      </c>
      <c r="P496" s="61"/>
      <c r="Q496" s="61">
        <v>2</v>
      </c>
      <c r="R496" s="61">
        <v>73</v>
      </c>
      <c r="S496" s="61">
        <v>76</v>
      </c>
      <c r="T496" s="52">
        <f t="shared" si="7"/>
        <v>465.28360727272729</v>
      </c>
      <c r="U496" s="53">
        <f>(G496/S496)/1.2448</f>
        <v>0.69763902043025305</v>
      </c>
      <c r="V496" s="1" t="s">
        <v>699</v>
      </c>
    </row>
    <row r="497" spans="1:22">
      <c r="A497" s="57" t="s">
        <v>17</v>
      </c>
      <c r="B497" s="47" t="s">
        <v>120</v>
      </c>
      <c r="C497" s="48" t="s">
        <v>116</v>
      </c>
      <c r="D497" s="49">
        <v>428900</v>
      </c>
      <c r="E497" s="48" t="s">
        <v>586</v>
      </c>
      <c r="F497" s="48" t="s">
        <v>602</v>
      </c>
      <c r="G497" s="50">
        <v>60</v>
      </c>
      <c r="H497" s="61">
        <v>11</v>
      </c>
      <c r="I497" s="61">
        <v>5</v>
      </c>
      <c r="J497" s="61">
        <v>6</v>
      </c>
      <c r="K497" s="61">
        <v>2</v>
      </c>
      <c r="L497" s="61"/>
      <c r="M497" s="61"/>
      <c r="N497" s="61"/>
      <c r="O497" s="61">
        <v>5</v>
      </c>
      <c r="P497" s="61">
        <v>3</v>
      </c>
      <c r="Q497" s="61">
        <v>3</v>
      </c>
      <c r="R497" s="61">
        <v>68</v>
      </c>
      <c r="S497" s="61">
        <v>71</v>
      </c>
      <c r="T497" s="52">
        <f t="shared" si="7"/>
        <v>614.82386099999997</v>
      </c>
      <c r="U497" s="66">
        <f>(G497/S497)/1.2114</f>
        <v>0.69759816950240316</v>
      </c>
      <c r="V497" s="1" t="s">
        <v>596</v>
      </c>
    </row>
    <row r="498" spans="1:22">
      <c r="A498" s="46" t="s">
        <v>138</v>
      </c>
      <c r="B498" s="47" t="s">
        <v>172</v>
      </c>
      <c r="C498" s="48" t="s">
        <v>49</v>
      </c>
      <c r="D498" s="49">
        <v>211500</v>
      </c>
      <c r="E498" s="48" t="s">
        <v>586</v>
      </c>
      <c r="F498" s="48" t="s">
        <v>633</v>
      </c>
      <c r="G498" s="50">
        <v>65</v>
      </c>
      <c r="H498" s="61">
        <v>6</v>
      </c>
      <c r="I498" s="61">
        <v>7</v>
      </c>
      <c r="J498" s="61">
        <v>6</v>
      </c>
      <c r="K498" s="61">
        <v>2</v>
      </c>
      <c r="L498" s="61"/>
      <c r="M498" s="61" t="s">
        <v>616</v>
      </c>
      <c r="N498" s="61">
        <v>2</v>
      </c>
      <c r="O498" s="61">
        <v>3</v>
      </c>
      <c r="P498" s="61"/>
      <c r="Q498" s="61">
        <v>4</v>
      </c>
      <c r="R498" s="61">
        <v>76</v>
      </c>
      <c r="S498" s="61">
        <v>77</v>
      </c>
      <c r="T498" s="52">
        <f t="shared" si="7"/>
        <v>303.5116107692308</v>
      </c>
      <c r="U498" s="66">
        <f>(G498/S498)/1.2114</f>
        <v>0.69684319312848286</v>
      </c>
      <c r="V498" s="1" t="s">
        <v>596</v>
      </c>
    </row>
    <row r="499" spans="1:22">
      <c r="A499" s="74" t="s">
        <v>17</v>
      </c>
      <c r="B499" s="86" t="s">
        <v>320</v>
      </c>
      <c r="C499" s="61" t="s">
        <v>66</v>
      </c>
      <c r="D499" s="90">
        <v>149800</v>
      </c>
      <c r="E499" s="48" t="s">
        <v>586</v>
      </c>
      <c r="F499" s="61" t="s">
        <v>605</v>
      </c>
      <c r="G499" s="63">
        <v>68</v>
      </c>
      <c r="H499" s="61">
        <v>9</v>
      </c>
      <c r="I499" s="61">
        <v>9</v>
      </c>
      <c r="J499" s="61">
        <v>4</v>
      </c>
      <c r="K499" s="61">
        <v>1</v>
      </c>
      <c r="L499" s="61"/>
      <c r="M499" s="78" t="s">
        <v>668</v>
      </c>
      <c r="N499" s="61"/>
      <c r="O499" s="61">
        <v>7</v>
      </c>
      <c r="P499" s="61">
        <v>1</v>
      </c>
      <c r="Q499" s="61">
        <v>4</v>
      </c>
      <c r="R499" s="61">
        <v>77</v>
      </c>
      <c r="S499" s="61">
        <v>83</v>
      </c>
      <c r="T499" s="52">
        <f t="shared" si="7"/>
        <v>215.00639794117649</v>
      </c>
      <c r="U499" s="53">
        <f>(G499/S499)/1.1759</f>
        <v>0.69672345304340078</v>
      </c>
      <c r="V499" s="47" t="s">
        <v>652</v>
      </c>
    </row>
    <row r="500" spans="1:22">
      <c r="A500" s="59" t="s">
        <v>209</v>
      </c>
      <c r="B500" s="86" t="s">
        <v>372</v>
      </c>
      <c r="C500" s="61" t="s">
        <v>76</v>
      </c>
      <c r="D500" s="90">
        <v>117300</v>
      </c>
      <c r="E500" s="48" t="s">
        <v>586</v>
      </c>
      <c r="F500" s="48" t="s">
        <v>597</v>
      </c>
      <c r="G500" s="63">
        <v>59</v>
      </c>
      <c r="H500" s="61">
        <v>10</v>
      </c>
      <c r="I500" s="61">
        <v>11</v>
      </c>
      <c r="J500" s="61">
        <v>2</v>
      </c>
      <c r="K500" s="61">
        <v>1</v>
      </c>
      <c r="L500" s="61"/>
      <c r="M500" s="61"/>
      <c r="N500" s="61"/>
      <c r="O500" s="61">
        <v>8</v>
      </c>
      <c r="P500" s="61">
        <v>1</v>
      </c>
      <c r="Q500" s="61">
        <v>3</v>
      </c>
      <c r="R500" s="61">
        <v>76</v>
      </c>
      <c r="S500" s="61">
        <v>70</v>
      </c>
      <c r="T500" s="52">
        <f t="shared" si="7"/>
        <v>168.42291864406778</v>
      </c>
      <c r="U500" s="53">
        <f>(G500/S500)/1.2102</f>
        <v>0.69646103359539158</v>
      </c>
      <c r="V500" s="64" t="s">
        <v>607</v>
      </c>
    </row>
    <row r="501" spans="1:22">
      <c r="A501" s="74" t="s">
        <v>17</v>
      </c>
      <c r="B501" s="47" t="s">
        <v>71</v>
      </c>
      <c r="C501" s="61" t="s">
        <v>70</v>
      </c>
      <c r="D501" s="62">
        <v>445400</v>
      </c>
      <c r="E501" s="4" t="s">
        <v>590</v>
      </c>
      <c r="F501" s="4" t="s">
        <v>605</v>
      </c>
      <c r="G501" s="63">
        <v>76</v>
      </c>
      <c r="H501" s="55">
        <v>17</v>
      </c>
      <c r="I501" s="55">
        <v>5</v>
      </c>
      <c r="J501" s="55">
        <v>6</v>
      </c>
      <c r="K501" s="55"/>
      <c r="L501" s="55"/>
      <c r="M501" s="56" t="s">
        <v>668</v>
      </c>
      <c r="N501" s="55"/>
      <c r="O501" s="55">
        <v>4</v>
      </c>
      <c r="P501" s="55">
        <v>1</v>
      </c>
      <c r="Q501" s="55">
        <v>3</v>
      </c>
      <c r="R501" s="55">
        <v>77</v>
      </c>
      <c r="S501" s="55">
        <v>87</v>
      </c>
      <c r="T501" s="52">
        <f t="shared" si="7"/>
        <v>640.23847184210524</v>
      </c>
      <c r="U501" s="53">
        <f>(G501/S501)/1.2557</f>
        <v>0.69567828174787338</v>
      </c>
      <c r="V501" s="1" t="s">
        <v>596</v>
      </c>
    </row>
    <row r="502" spans="1:22">
      <c r="A502" s="89" t="s">
        <v>288</v>
      </c>
      <c r="B502" s="1" t="s">
        <v>292</v>
      </c>
      <c r="C502" s="61" t="s">
        <v>45</v>
      </c>
      <c r="D502" s="62">
        <v>361500</v>
      </c>
      <c r="E502" s="4" t="s">
        <v>590</v>
      </c>
      <c r="F502" s="4" t="s">
        <v>610</v>
      </c>
      <c r="G502" s="63">
        <v>60</v>
      </c>
      <c r="H502" s="55">
        <v>4</v>
      </c>
      <c r="I502" s="55">
        <v>3</v>
      </c>
      <c r="J502" s="55">
        <v>1</v>
      </c>
      <c r="K502" s="55">
        <v>3</v>
      </c>
      <c r="L502" s="55">
        <v>32</v>
      </c>
      <c r="M502" s="56" t="s">
        <v>606</v>
      </c>
      <c r="N502" s="55">
        <v>0.1</v>
      </c>
      <c r="O502" s="55">
        <v>4</v>
      </c>
      <c r="P502" s="55">
        <v>1</v>
      </c>
      <c r="Q502" s="55">
        <v>5</v>
      </c>
      <c r="R502" s="55">
        <v>42</v>
      </c>
      <c r="S502" s="55">
        <v>73</v>
      </c>
      <c r="T502" s="52">
        <f t="shared" si="7"/>
        <v>520.13704500000006</v>
      </c>
      <c r="U502" s="53">
        <f>(G502/S502)/1.1826</f>
        <v>0.6950091393701826</v>
      </c>
      <c r="V502" s="1" t="s">
        <v>642</v>
      </c>
    </row>
    <row r="503" spans="1:22">
      <c r="A503" s="75" t="s">
        <v>138</v>
      </c>
      <c r="B503" s="1" t="s">
        <v>173</v>
      </c>
      <c r="C503" s="55" t="s">
        <v>52</v>
      </c>
      <c r="D503" s="62">
        <v>434300</v>
      </c>
      <c r="E503" s="48" t="s">
        <v>590</v>
      </c>
      <c r="F503" s="48" t="s">
        <v>640</v>
      </c>
      <c r="G503" s="50">
        <v>59</v>
      </c>
      <c r="H503" s="55">
        <v>6</v>
      </c>
      <c r="I503" s="55">
        <v>9</v>
      </c>
      <c r="J503" s="55">
        <v>1</v>
      </c>
      <c r="K503" s="55">
        <v>1</v>
      </c>
      <c r="L503" s="55"/>
      <c r="M503" s="56" t="s">
        <v>643</v>
      </c>
      <c r="N503" s="55">
        <v>0.2</v>
      </c>
      <c r="O503" s="55">
        <v>10</v>
      </c>
      <c r="P503" s="55">
        <v>5</v>
      </c>
      <c r="Q503" s="55">
        <v>2</v>
      </c>
      <c r="R503" s="55">
        <v>66</v>
      </c>
      <c r="S503" s="55">
        <v>69</v>
      </c>
      <c r="T503" s="52">
        <f t="shared" si="7"/>
        <v>625.54216474576276</v>
      </c>
      <c r="U503" s="53">
        <f>(G503/S503)/1.2316</f>
        <v>0.69427773933754133</v>
      </c>
      <c r="V503" s="1" t="s">
        <v>647</v>
      </c>
    </row>
    <row r="504" spans="1:22">
      <c r="A504" s="59" t="s">
        <v>209</v>
      </c>
      <c r="B504" s="86" t="s">
        <v>373</v>
      </c>
      <c r="C504" s="61" t="s">
        <v>76</v>
      </c>
      <c r="D504" s="90">
        <v>197500</v>
      </c>
      <c r="E504" s="4" t="s">
        <v>590</v>
      </c>
      <c r="F504" s="4" t="s">
        <v>600</v>
      </c>
      <c r="G504" s="63">
        <v>57</v>
      </c>
      <c r="H504" s="55">
        <v>7</v>
      </c>
      <c r="I504" s="55">
        <v>9</v>
      </c>
      <c r="J504" s="55">
        <v>4</v>
      </c>
      <c r="K504" s="55"/>
      <c r="L504" s="55"/>
      <c r="M504" s="56" t="s">
        <v>668</v>
      </c>
      <c r="N504" s="55"/>
      <c r="O504" s="55">
        <v>6</v>
      </c>
      <c r="P504" s="55">
        <v>3</v>
      </c>
      <c r="Q504" s="55">
        <v>4</v>
      </c>
      <c r="R504" s="55">
        <v>81</v>
      </c>
      <c r="S504" s="55">
        <v>65</v>
      </c>
      <c r="T504" s="52">
        <f t="shared" si="7"/>
        <v>284.49701754385967</v>
      </c>
      <c r="U504" s="53">
        <f>(G504/S504)/1.2632</f>
        <v>0.69420762897646993</v>
      </c>
      <c r="V504" s="1" t="s">
        <v>613</v>
      </c>
    </row>
    <row r="505" spans="1:22">
      <c r="A505" s="57" t="s">
        <v>17</v>
      </c>
      <c r="B505" s="47" t="s">
        <v>50</v>
      </c>
      <c r="C505" s="48" t="s">
        <v>49</v>
      </c>
      <c r="D505" s="49">
        <v>241800</v>
      </c>
      <c r="E505" s="48" t="s">
        <v>586</v>
      </c>
      <c r="F505" s="48" t="s">
        <v>633</v>
      </c>
      <c r="G505" s="50">
        <v>74</v>
      </c>
      <c r="H505" s="61">
        <v>8</v>
      </c>
      <c r="I505" s="61">
        <v>8</v>
      </c>
      <c r="J505" s="61">
        <v>6</v>
      </c>
      <c r="K505" s="61"/>
      <c r="L505" s="61"/>
      <c r="M505" s="61" t="s">
        <v>601</v>
      </c>
      <c r="N505" s="61">
        <v>0.1</v>
      </c>
      <c r="O505" s="61">
        <v>5</v>
      </c>
      <c r="P505" s="61"/>
      <c r="Q505" s="61">
        <v>1</v>
      </c>
      <c r="R505" s="61">
        <v>81</v>
      </c>
      <c r="S505" s="61">
        <v>88</v>
      </c>
      <c r="T505" s="52">
        <f t="shared" si="7"/>
        <v>348.33315891891891</v>
      </c>
      <c r="U505" s="66">
        <f>(G505/S505)/1.2114</f>
        <v>0.69416302700106569</v>
      </c>
      <c r="V505" s="1" t="s">
        <v>17</v>
      </c>
    </row>
    <row r="506" spans="1:22">
      <c r="A506" s="57" t="s">
        <v>17</v>
      </c>
      <c r="B506" s="1" t="s">
        <v>488</v>
      </c>
      <c r="C506" s="55" t="s">
        <v>34</v>
      </c>
      <c r="D506" s="49">
        <v>497200</v>
      </c>
      <c r="E506" s="4" t="s">
        <v>590</v>
      </c>
      <c r="F506" s="4" t="s">
        <v>587</v>
      </c>
      <c r="G506" s="63">
        <v>34</v>
      </c>
      <c r="H506" s="55">
        <v>7</v>
      </c>
      <c r="I506" s="55">
        <v>1</v>
      </c>
      <c r="J506" s="55">
        <v>5</v>
      </c>
      <c r="K506" s="55">
        <v>1</v>
      </c>
      <c r="L506" s="55"/>
      <c r="M506" s="58"/>
      <c r="N506" s="55"/>
      <c r="O506" s="55">
        <v>1</v>
      </c>
      <c r="P506" s="55"/>
      <c r="Q506" s="55">
        <v>2</v>
      </c>
      <c r="R506" s="55">
        <v>62</v>
      </c>
      <c r="S506" s="55">
        <v>41</v>
      </c>
      <c r="T506" s="52">
        <f t="shared" si="7"/>
        <v>716.71964941176475</v>
      </c>
      <c r="U506" s="53">
        <f>(G506/S506)/1.1954</f>
        <v>0.69371615583313262</v>
      </c>
      <c r="V506" s="1" t="s">
        <v>17</v>
      </c>
    </row>
    <row r="507" spans="1:22">
      <c r="A507" s="59" t="s">
        <v>209</v>
      </c>
      <c r="B507" s="86" t="s">
        <v>379</v>
      </c>
      <c r="C507" s="61" t="s">
        <v>106</v>
      </c>
      <c r="D507" s="90">
        <v>117300</v>
      </c>
      <c r="E507" s="55" t="s">
        <v>590</v>
      </c>
      <c r="F507" s="4" t="s">
        <v>602</v>
      </c>
      <c r="G507" s="63">
        <v>34</v>
      </c>
      <c r="H507" s="55">
        <v>7</v>
      </c>
      <c r="I507" s="55">
        <v>2</v>
      </c>
      <c r="J507" s="55"/>
      <c r="K507" s="55">
        <v>3</v>
      </c>
      <c r="L507" s="55"/>
      <c r="M507" s="56" t="s">
        <v>668</v>
      </c>
      <c r="N507" s="55">
        <v>1</v>
      </c>
      <c r="O507" s="55">
        <v>3</v>
      </c>
      <c r="P507" s="55">
        <v>1</v>
      </c>
      <c r="Q507" s="55">
        <v>5</v>
      </c>
      <c r="R507" s="55">
        <v>55</v>
      </c>
      <c r="S507" s="160">
        <v>38</v>
      </c>
      <c r="T507" s="52">
        <f t="shared" si="7"/>
        <v>169.63029</v>
      </c>
      <c r="U507" s="53">
        <f>(G507/S507)/1.2939</f>
        <v>0.69150385818476168</v>
      </c>
      <c r="V507" s="1" t="s">
        <v>769</v>
      </c>
    </row>
    <row r="508" spans="1:22">
      <c r="A508" s="74" t="s">
        <v>17</v>
      </c>
      <c r="B508" s="47" t="s">
        <v>107</v>
      </c>
      <c r="C508" s="61" t="s">
        <v>106</v>
      </c>
      <c r="D508" s="62">
        <v>431800</v>
      </c>
      <c r="E508" s="48" t="s">
        <v>586</v>
      </c>
      <c r="F508" s="61" t="s">
        <v>624</v>
      </c>
      <c r="G508" s="63">
        <v>60</v>
      </c>
      <c r="H508" s="61">
        <v>4</v>
      </c>
      <c r="I508" s="61">
        <v>11</v>
      </c>
      <c r="J508" s="61">
        <v>3</v>
      </c>
      <c r="K508" s="61">
        <v>1</v>
      </c>
      <c r="L508" s="61">
        <v>2</v>
      </c>
      <c r="M508" s="78" t="s">
        <v>588</v>
      </c>
      <c r="N508" s="61"/>
      <c r="O508" s="61">
        <v>8</v>
      </c>
      <c r="P508" s="61">
        <v>1</v>
      </c>
      <c r="Q508" s="61">
        <v>3</v>
      </c>
      <c r="R508" s="61">
        <v>73</v>
      </c>
      <c r="S508" s="61">
        <v>76</v>
      </c>
      <c r="T508" s="52">
        <f t="shared" si="7"/>
        <v>624.88656666666668</v>
      </c>
      <c r="U508" s="53">
        <f>(G508/S508)/1.1425</f>
        <v>0.69100541287573414</v>
      </c>
      <c r="V508" s="47" t="s">
        <v>17</v>
      </c>
    </row>
    <row r="509" spans="1:22">
      <c r="A509" s="57" t="s">
        <v>17</v>
      </c>
      <c r="B509" s="1" t="s">
        <v>73</v>
      </c>
      <c r="C509" s="55" t="s">
        <v>70</v>
      </c>
      <c r="D509" s="49">
        <v>398700</v>
      </c>
      <c r="E509" s="4" t="s">
        <v>590</v>
      </c>
      <c r="F509" s="4" t="s">
        <v>605</v>
      </c>
      <c r="G509" s="63">
        <v>72</v>
      </c>
      <c r="H509" s="55">
        <v>18</v>
      </c>
      <c r="I509" s="55">
        <v>6</v>
      </c>
      <c r="J509" s="55">
        <v>2</v>
      </c>
      <c r="K509" s="55">
        <v>1</v>
      </c>
      <c r="L509" s="55"/>
      <c r="M509" s="58" t="s">
        <v>616</v>
      </c>
      <c r="N509" s="55">
        <v>0.1</v>
      </c>
      <c r="O509" s="55">
        <v>5</v>
      </c>
      <c r="P509" s="55"/>
      <c r="Q509" s="55">
        <v>3</v>
      </c>
      <c r="R509" s="55">
        <v>54</v>
      </c>
      <c r="S509" s="55">
        <v>83</v>
      </c>
      <c r="T509" s="52">
        <f t="shared" si="7"/>
        <v>577.13541625000005</v>
      </c>
      <c r="U509" s="53">
        <f>(G509/S509)/1.2557</f>
        <v>0.69082573824804672</v>
      </c>
      <c r="V509" s="1" t="s">
        <v>671</v>
      </c>
    </row>
    <row r="510" spans="1:22">
      <c r="A510" s="46" t="s">
        <v>138</v>
      </c>
      <c r="B510" s="47" t="s">
        <v>169</v>
      </c>
      <c r="C510" s="48" t="s">
        <v>49</v>
      </c>
      <c r="D510" s="49">
        <v>293100</v>
      </c>
      <c r="E510" s="55" t="s">
        <v>590</v>
      </c>
      <c r="F510" s="4" t="s">
        <v>608</v>
      </c>
      <c r="G510" s="63">
        <v>42</v>
      </c>
      <c r="H510" s="55">
        <v>5</v>
      </c>
      <c r="I510" s="55">
        <v>6</v>
      </c>
      <c r="J510" s="55">
        <v>3</v>
      </c>
      <c r="K510" s="55">
        <v>4</v>
      </c>
      <c r="L510" s="55"/>
      <c r="M510" s="58"/>
      <c r="N510" s="55"/>
      <c r="O510" s="55">
        <v>6</v>
      </c>
      <c r="P510" s="55">
        <v>1</v>
      </c>
      <c r="Q510" s="55">
        <v>1</v>
      </c>
      <c r="R510" s="55">
        <v>81</v>
      </c>
      <c r="S510" s="55">
        <v>47</v>
      </c>
      <c r="T510" s="52">
        <f t="shared" si="7"/>
        <v>424.38995785714297</v>
      </c>
      <c r="U510" s="53">
        <f>(G510/S510)/1.2939</f>
        <v>0.69063839653496839</v>
      </c>
      <c r="V510" s="1" t="s">
        <v>209</v>
      </c>
    </row>
    <row r="511" spans="1:22">
      <c r="A511" s="75" t="s">
        <v>265</v>
      </c>
      <c r="B511" s="47" t="s">
        <v>270</v>
      </c>
      <c r="C511" s="61" t="s">
        <v>24</v>
      </c>
      <c r="D511" s="62">
        <v>275900</v>
      </c>
      <c r="E511" s="48" t="s">
        <v>586</v>
      </c>
      <c r="F511" s="48" t="s">
        <v>631</v>
      </c>
      <c r="G511" s="63">
        <v>68</v>
      </c>
      <c r="H511" s="61">
        <v>10</v>
      </c>
      <c r="I511" s="61">
        <v>7</v>
      </c>
      <c r="J511" s="61">
        <v>8</v>
      </c>
      <c r="K511" s="61">
        <v>1</v>
      </c>
      <c r="L511" s="61"/>
      <c r="M511" s="61" t="s">
        <v>616</v>
      </c>
      <c r="N511" s="61">
        <v>0.1</v>
      </c>
      <c r="O511" s="61">
        <v>3</v>
      </c>
      <c r="P511" s="61"/>
      <c r="Q511" s="61">
        <v>1</v>
      </c>
      <c r="R511" s="61">
        <v>94</v>
      </c>
      <c r="S511" s="61">
        <v>84</v>
      </c>
      <c r="T511" s="52">
        <f t="shared" si="7"/>
        <v>400.76747117647051</v>
      </c>
      <c r="U511" s="53">
        <f>(G511/S511)/1.1759</f>
        <v>0.68842912622145558</v>
      </c>
      <c r="V511" s="47" t="s">
        <v>622</v>
      </c>
    </row>
    <row r="512" spans="1:22">
      <c r="A512" s="74" t="s">
        <v>17</v>
      </c>
      <c r="B512" s="47" t="s">
        <v>25</v>
      </c>
      <c r="C512" s="61" t="s">
        <v>24</v>
      </c>
      <c r="D512" s="62">
        <v>455000</v>
      </c>
      <c r="E512" s="4" t="s">
        <v>590</v>
      </c>
      <c r="F512" s="4" t="s">
        <v>630</v>
      </c>
      <c r="G512" s="63">
        <v>76</v>
      </c>
      <c r="H512" s="55">
        <v>14</v>
      </c>
      <c r="I512" s="55">
        <v>7</v>
      </c>
      <c r="J512" s="55">
        <v>7</v>
      </c>
      <c r="K512" s="55">
        <v>1</v>
      </c>
      <c r="L512" s="55"/>
      <c r="M512" s="56" t="s">
        <v>588</v>
      </c>
      <c r="N512" s="55"/>
      <c r="O512" s="55">
        <v>4</v>
      </c>
      <c r="P512" s="55"/>
      <c r="Q512" s="55">
        <v>3</v>
      </c>
      <c r="R512" s="55">
        <v>85</v>
      </c>
      <c r="S512" s="55">
        <v>88</v>
      </c>
      <c r="T512" s="52">
        <f t="shared" si="7"/>
        <v>661.55563157894733</v>
      </c>
      <c r="U512" s="53">
        <f>(G512/S512)/1.2557</f>
        <v>0.6877728467280112</v>
      </c>
      <c r="V512" s="1" t="s">
        <v>596</v>
      </c>
    </row>
    <row r="513" spans="1:22">
      <c r="A513" s="59" t="s">
        <v>209</v>
      </c>
      <c r="B513" s="86" t="s">
        <v>366</v>
      </c>
      <c r="C513" s="61" t="s">
        <v>52</v>
      </c>
      <c r="D513" s="90">
        <v>112900</v>
      </c>
      <c r="E513" s="48" t="s">
        <v>586</v>
      </c>
      <c r="F513" s="61" t="s">
        <v>610</v>
      </c>
      <c r="G513" s="50">
        <v>69</v>
      </c>
      <c r="H513" s="61">
        <v>5</v>
      </c>
      <c r="I513" s="61">
        <v>9</v>
      </c>
      <c r="J513" s="61">
        <v>1</v>
      </c>
      <c r="K513" s="61">
        <v>7</v>
      </c>
      <c r="L513" s="61"/>
      <c r="M513" s="78" t="s">
        <v>620</v>
      </c>
      <c r="N513" s="61"/>
      <c r="O513" s="61">
        <v>8</v>
      </c>
      <c r="P513" s="61"/>
      <c r="Q513" s="61">
        <v>4</v>
      </c>
      <c r="R513" s="61">
        <v>92</v>
      </c>
      <c r="S513" s="61">
        <v>88</v>
      </c>
      <c r="T513" s="52">
        <f t="shared" si="7"/>
        <v>164.26197333333332</v>
      </c>
      <c r="U513" s="53">
        <f>G513/((S513/1)*1.1408)</f>
        <v>0.68731671554252205</v>
      </c>
      <c r="V513" s="1" t="s">
        <v>889</v>
      </c>
    </row>
    <row r="514" spans="1:22">
      <c r="A514" s="46" t="s">
        <v>265</v>
      </c>
      <c r="B514" s="47" t="s">
        <v>470</v>
      </c>
      <c r="C514" s="48" t="s">
        <v>116</v>
      </c>
      <c r="D514" s="91">
        <v>514000</v>
      </c>
      <c r="E514" s="4" t="s">
        <v>590</v>
      </c>
      <c r="F514" s="4" t="s">
        <v>597</v>
      </c>
      <c r="G514" s="63">
        <v>66</v>
      </c>
      <c r="H514" s="55">
        <v>3</v>
      </c>
      <c r="I514" s="55">
        <v>15</v>
      </c>
      <c r="J514" s="55">
        <v>2</v>
      </c>
      <c r="K514" s="55">
        <v>4</v>
      </c>
      <c r="L514" s="55"/>
      <c r="M514" s="58"/>
      <c r="N514" s="55">
        <v>0.1</v>
      </c>
      <c r="O514" s="55">
        <v>5</v>
      </c>
      <c r="P514" s="55"/>
      <c r="Q514" s="55"/>
      <c r="R514" s="55">
        <v>83</v>
      </c>
      <c r="S514" s="55">
        <v>80</v>
      </c>
      <c r="T514" s="52">
        <f t="shared" ref="T514:T577" si="8">(D514/1000)/U514</f>
        <v>749.25624242424237</v>
      </c>
      <c r="U514" s="53">
        <f>(G514/S514)/1.2026</f>
        <v>0.6860136371195743</v>
      </c>
      <c r="V514" s="1" t="s">
        <v>886</v>
      </c>
    </row>
    <row r="515" spans="1:22">
      <c r="A515" s="46" t="s">
        <v>265</v>
      </c>
      <c r="B515" s="47" t="s">
        <v>279</v>
      </c>
      <c r="C515" s="48" t="s">
        <v>58</v>
      </c>
      <c r="D515" s="49">
        <v>249700</v>
      </c>
      <c r="E515" s="55" t="s">
        <v>590</v>
      </c>
      <c r="F515" s="4" t="s">
        <v>615</v>
      </c>
      <c r="G515" s="50">
        <v>53</v>
      </c>
      <c r="H515" s="55">
        <v>7</v>
      </c>
      <c r="I515" s="55">
        <v>6</v>
      </c>
      <c r="J515" s="55">
        <v>3</v>
      </c>
      <c r="K515" s="55"/>
      <c r="L515" s="55"/>
      <c r="M515" s="56" t="s">
        <v>588</v>
      </c>
      <c r="N515" s="55"/>
      <c r="O515" s="55">
        <v>9</v>
      </c>
      <c r="P515" s="55">
        <v>2</v>
      </c>
      <c r="Q515" s="55">
        <v>1</v>
      </c>
      <c r="R515" s="55">
        <v>76</v>
      </c>
      <c r="S515" s="55">
        <v>67</v>
      </c>
      <c r="T515" s="52">
        <f t="shared" si="8"/>
        <v>364.01737132075471</v>
      </c>
      <c r="U515" s="53">
        <f>(G515/S515)/1.1532</f>
        <v>0.68595627481738031</v>
      </c>
      <c r="V515" s="1" t="s">
        <v>622</v>
      </c>
    </row>
    <row r="516" spans="1:22">
      <c r="A516" s="46" t="s">
        <v>265</v>
      </c>
      <c r="B516" s="47" t="s">
        <v>272</v>
      </c>
      <c r="C516" s="48" t="s">
        <v>29</v>
      </c>
      <c r="D516" s="49">
        <v>392800</v>
      </c>
      <c r="E516" s="4" t="s">
        <v>590</v>
      </c>
      <c r="F516" s="4" t="s">
        <v>612</v>
      </c>
      <c r="G516" s="63">
        <v>59</v>
      </c>
      <c r="H516" s="55">
        <v>13</v>
      </c>
      <c r="I516" s="55">
        <v>7</v>
      </c>
      <c r="J516" s="55"/>
      <c r="K516" s="55">
        <v>2</v>
      </c>
      <c r="L516" s="55"/>
      <c r="M516" s="58"/>
      <c r="N516" s="55"/>
      <c r="O516" s="55">
        <v>6</v>
      </c>
      <c r="P516" s="55">
        <v>2</v>
      </c>
      <c r="Q516" s="55">
        <v>2</v>
      </c>
      <c r="R516" s="55">
        <v>60</v>
      </c>
      <c r="S516" s="55">
        <v>72</v>
      </c>
      <c r="T516" s="52">
        <f t="shared" si="8"/>
        <v>573.01397694915261</v>
      </c>
      <c r="U516" s="53">
        <f>(G516/S516)/1.1954</f>
        <v>0.68549811313739706</v>
      </c>
      <c r="V516" s="1" t="s">
        <v>209</v>
      </c>
    </row>
    <row r="517" spans="1:22">
      <c r="A517" s="57" t="s">
        <v>17</v>
      </c>
      <c r="B517" s="47" t="s">
        <v>86</v>
      </c>
      <c r="C517" s="48" t="s">
        <v>82</v>
      </c>
      <c r="D517" s="49">
        <v>346000</v>
      </c>
      <c r="E517" s="4" t="s">
        <v>590</v>
      </c>
      <c r="F517" s="4" t="s">
        <v>661</v>
      </c>
      <c r="G517" s="63">
        <v>71</v>
      </c>
      <c r="H517" s="55">
        <v>17</v>
      </c>
      <c r="I517" s="55">
        <v>5</v>
      </c>
      <c r="J517" s="55">
        <v>2</v>
      </c>
      <c r="K517" s="55"/>
      <c r="L517" s="55"/>
      <c r="M517" s="58" t="s">
        <v>598</v>
      </c>
      <c r="N517" s="55"/>
      <c r="O517" s="55">
        <v>2</v>
      </c>
      <c r="P517" s="55"/>
      <c r="Q517" s="55">
        <v>3</v>
      </c>
      <c r="R517" s="55">
        <v>72</v>
      </c>
      <c r="S517" s="55">
        <v>82</v>
      </c>
      <c r="T517" s="52">
        <f t="shared" si="8"/>
        <v>504.78183661971832</v>
      </c>
      <c r="U517" s="53">
        <f>(G517/S517)/1.2632</f>
        <v>0.68544463152041268</v>
      </c>
      <c r="V517" s="1" t="s">
        <v>671</v>
      </c>
    </row>
    <row r="518" spans="1:22">
      <c r="A518" s="72" t="s">
        <v>209</v>
      </c>
      <c r="B518" s="47" t="s">
        <v>219</v>
      </c>
      <c r="C518" s="48" t="s">
        <v>37</v>
      </c>
      <c r="D518" s="49">
        <v>333300</v>
      </c>
      <c r="E518" s="48" t="s">
        <v>586</v>
      </c>
      <c r="F518" s="48" t="s">
        <v>587</v>
      </c>
      <c r="G518" s="50">
        <v>64</v>
      </c>
      <c r="H518" s="48">
        <v>7</v>
      </c>
      <c r="I518" s="48">
        <v>8</v>
      </c>
      <c r="J518" s="48">
        <v>4</v>
      </c>
      <c r="K518" s="48">
        <v>5</v>
      </c>
      <c r="M518" s="51" t="s">
        <v>668</v>
      </c>
      <c r="O518" s="48">
        <v>9</v>
      </c>
      <c r="P518" s="48">
        <v>1</v>
      </c>
      <c r="Q518" s="48">
        <v>2</v>
      </c>
      <c r="R518" s="48">
        <v>73</v>
      </c>
      <c r="S518" s="48">
        <v>75</v>
      </c>
      <c r="T518" s="52">
        <f t="shared" si="8"/>
        <v>486.51384374999998</v>
      </c>
      <c r="U518" s="53">
        <f>(G518/S518)/1.2456</f>
        <v>0.6850781417255406</v>
      </c>
      <c r="V518" s="54" t="s">
        <v>613</v>
      </c>
    </row>
    <row r="519" spans="1:22">
      <c r="A519" s="74" t="s">
        <v>17</v>
      </c>
      <c r="B519" s="47" t="s">
        <v>21</v>
      </c>
      <c r="C519" s="61" t="s">
        <v>18</v>
      </c>
      <c r="D519" s="62">
        <v>260600</v>
      </c>
      <c r="E519" s="55" t="s">
        <v>590</v>
      </c>
      <c r="F519" s="4" t="s">
        <v>624</v>
      </c>
      <c r="G519" s="50">
        <v>56</v>
      </c>
      <c r="H519" s="55">
        <v>11</v>
      </c>
      <c r="I519" s="55">
        <v>3</v>
      </c>
      <c r="J519" s="55">
        <v>8</v>
      </c>
      <c r="K519" s="55">
        <v>1</v>
      </c>
      <c r="L519" s="55"/>
      <c r="M519" s="58" t="s">
        <v>601</v>
      </c>
      <c r="N519" s="55"/>
      <c r="O519" s="55">
        <v>4</v>
      </c>
      <c r="P519" s="55"/>
      <c r="Q519" s="55"/>
      <c r="R519" s="55">
        <v>64</v>
      </c>
      <c r="S519" s="55">
        <v>71</v>
      </c>
      <c r="T519" s="52">
        <f t="shared" si="8"/>
        <v>381.02139857142862</v>
      </c>
      <c r="U519" s="53">
        <f>(G519/S519)/1.1532</f>
        <v>0.68395108772649771</v>
      </c>
      <c r="V519" s="1" t="s">
        <v>17</v>
      </c>
    </row>
    <row r="520" spans="1:22">
      <c r="A520" s="74" t="s">
        <v>17</v>
      </c>
      <c r="B520" s="47" t="s">
        <v>109</v>
      </c>
      <c r="C520" s="61" t="s">
        <v>106</v>
      </c>
      <c r="D520" s="62">
        <v>250800</v>
      </c>
      <c r="E520" s="55" t="s">
        <v>590</v>
      </c>
      <c r="F520" s="4" t="s">
        <v>602</v>
      </c>
      <c r="G520" s="63">
        <v>76</v>
      </c>
      <c r="H520" s="55">
        <v>11</v>
      </c>
      <c r="I520" s="55">
        <v>8</v>
      </c>
      <c r="J520" s="55">
        <v>3</v>
      </c>
      <c r="K520" s="55">
        <v>4</v>
      </c>
      <c r="L520" s="55"/>
      <c r="M520" s="58" t="s">
        <v>601</v>
      </c>
      <c r="N520" s="55"/>
      <c r="O520" s="55">
        <v>9</v>
      </c>
      <c r="P520" s="55">
        <v>3</v>
      </c>
      <c r="Q520" s="55">
        <v>4</v>
      </c>
      <c r="R520" s="55">
        <v>68</v>
      </c>
      <c r="S520" s="55">
        <v>86</v>
      </c>
      <c r="T520" s="52">
        <f t="shared" si="8"/>
        <v>367.20882</v>
      </c>
      <c r="U520" s="53">
        <f>(G520/S520)/1.2939</f>
        <v>0.68299013079261006</v>
      </c>
      <c r="V520" s="1" t="s">
        <v>652</v>
      </c>
    </row>
    <row r="521" spans="1:22">
      <c r="A521" s="80" t="s">
        <v>288</v>
      </c>
      <c r="B521" s="47" t="s">
        <v>290</v>
      </c>
      <c r="C521" s="48" t="s">
        <v>29</v>
      </c>
      <c r="D521" s="49">
        <v>278800</v>
      </c>
      <c r="E521" s="4" t="s">
        <v>590</v>
      </c>
      <c r="F521" s="4" t="s">
        <v>612</v>
      </c>
      <c r="G521" s="63">
        <v>62</v>
      </c>
      <c r="H521" s="55">
        <v>3</v>
      </c>
      <c r="I521" s="55">
        <v>1</v>
      </c>
      <c r="J521" s="55">
        <v>3</v>
      </c>
      <c r="K521" s="55"/>
      <c r="L521" s="55">
        <v>26</v>
      </c>
      <c r="M521" s="56" t="s">
        <v>643</v>
      </c>
      <c r="N521" s="55"/>
      <c r="O521" s="55">
        <v>4</v>
      </c>
      <c r="P521" s="55">
        <v>2</v>
      </c>
      <c r="Q521" s="55">
        <v>1</v>
      </c>
      <c r="R521" s="55">
        <v>75</v>
      </c>
      <c r="S521" s="55">
        <v>76</v>
      </c>
      <c r="T521" s="52">
        <f t="shared" si="8"/>
        <v>408.53373419354841</v>
      </c>
      <c r="U521" s="53">
        <f>(G521/S521)/1.1954</f>
        <v>0.68244058364079851</v>
      </c>
      <c r="V521" s="1" t="s">
        <v>642</v>
      </c>
    </row>
    <row r="522" spans="1:22">
      <c r="A522" s="75" t="s">
        <v>138</v>
      </c>
      <c r="B522" s="47" t="s">
        <v>199</v>
      </c>
      <c r="C522" s="61" t="s">
        <v>100</v>
      </c>
      <c r="D522" s="62">
        <v>396300</v>
      </c>
      <c r="E522" s="48" t="s">
        <v>586</v>
      </c>
      <c r="F522" s="48" t="s">
        <v>661</v>
      </c>
      <c r="G522" s="63">
        <v>66</v>
      </c>
      <c r="H522" s="61">
        <v>9</v>
      </c>
      <c r="I522" s="61">
        <v>4</v>
      </c>
      <c r="J522" s="61">
        <v>6</v>
      </c>
      <c r="K522" s="61">
        <v>2</v>
      </c>
      <c r="L522" s="61"/>
      <c r="M522" s="61" t="s">
        <v>616</v>
      </c>
      <c r="N522" s="61">
        <v>2.2999999999999998</v>
      </c>
      <c r="O522" s="61">
        <v>6</v>
      </c>
      <c r="P522" s="61"/>
      <c r="Q522" s="61">
        <v>3</v>
      </c>
      <c r="R522" s="61">
        <v>61</v>
      </c>
      <c r="S522" s="61">
        <v>80</v>
      </c>
      <c r="T522" s="52">
        <f t="shared" si="8"/>
        <v>581.33607272727272</v>
      </c>
      <c r="U522" s="53">
        <f>(G522/S522)/1.2102</f>
        <v>0.68170550322260781</v>
      </c>
      <c r="V522" s="54" t="s">
        <v>885</v>
      </c>
    </row>
    <row r="523" spans="1:22">
      <c r="A523" s="72" t="s">
        <v>209</v>
      </c>
      <c r="B523" s="47" t="s">
        <v>433</v>
      </c>
      <c r="C523" s="48" t="s">
        <v>29</v>
      </c>
      <c r="D523" s="49">
        <v>501500</v>
      </c>
      <c r="E523" s="48" t="s">
        <v>586</v>
      </c>
      <c r="F523" s="48" t="s">
        <v>640</v>
      </c>
      <c r="G523" s="63">
        <v>61</v>
      </c>
      <c r="H523" s="61">
        <v>15</v>
      </c>
      <c r="I523" s="61">
        <v>7</v>
      </c>
      <c r="J523" s="61">
        <v>2</v>
      </c>
      <c r="K523" s="61">
        <v>2</v>
      </c>
      <c r="L523" s="61"/>
      <c r="M523" s="88"/>
      <c r="N523" s="61"/>
      <c r="O523" s="61">
        <v>4</v>
      </c>
      <c r="P523" s="61"/>
      <c r="Q523" s="61">
        <v>2</v>
      </c>
      <c r="R523" s="61">
        <v>59</v>
      </c>
      <c r="S523" s="61">
        <v>72</v>
      </c>
      <c r="T523" s="52">
        <f t="shared" si="8"/>
        <v>737.31352131147537</v>
      </c>
      <c r="U523" s="53">
        <f>(G523/S523)/1.2456</f>
        <v>0.6801719831584957</v>
      </c>
      <c r="V523" s="54" t="s">
        <v>647</v>
      </c>
    </row>
    <row r="524" spans="1:22">
      <c r="A524" s="46" t="s">
        <v>138</v>
      </c>
      <c r="B524" s="1" t="s">
        <v>159</v>
      </c>
      <c r="C524" s="55" t="s">
        <v>37</v>
      </c>
      <c r="D524" s="49">
        <v>368600</v>
      </c>
      <c r="E524" s="48" t="s">
        <v>590</v>
      </c>
      <c r="F524" s="4" t="s">
        <v>591</v>
      </c>
      <c r="G524" s="50">
        <v>71</v>
      </c>
      <c r="H524" s="55">
        <v>8</v>
      </c>
      <c r="I524" s="55">
        <v>4</v>
      </c>
      <c r="J524" s="55">
        <v>4</v>
      </c>
      <c r="K524" s="55">
        <v>4</v>
      </c>
      <c r="L524" s="55"/>
      <c r="M524" s="56" t="s">
        <v>592</v>
      </c>
      <c r="N524" s="55">
        <v>2</v>
      </c>
      <c r="O524" s="55">
        <v>7</v>
      </c>
      <c r="P524" s="55"/>
      <c r="Q524" s="55">
        <v>5</v>
      </c>
      <c r="R524" s="55">
        <v>66</v>
      </c>
      <c r="S524" s="55">
        <v>85</v>
      </c>
      <c r="T524" s="52">
        <f t="shared" si="8"/>
        <v>543.48252957746479</v>
      </c>
      <c r="U524" s="53">
        <f>(G524/S524)/1.2316</f>
        <v>0.67821867298397109</v>
      </c>
      <c r="V524" s="1" t="s">
        <v>593</v>
      </c>
    </row>
    <row r="525" spans="1:22">
      <c r="A525" s="75" t="s">
        <v>138</v>
      </c>
      <c r="B525" s="47" t="s">
        <v>141</v>
      </c>
      <c r="C525" s="61" t="s">
        <v>18</v>
      </c>
      <c r="D525" s="62">
        <v>438500</v>
      </c>
      <c r="E525" s="48" t="s">
        <v>586</v>
      </c>
      <c r="F525" s="48" t="s">
        <v>600</v>
      </c>
      <c r="G525" s="63">
        <v>59</v>
      </c>
      <c r="H525" s="61">
        <v>6</v>
      </c>
      <c r="I525" s="61">
        <v>5</v>
      </c>
      <c r="J525" s="61">
        <v>3</v>
      </c>
      <c r="K525" s="61">
        <v>1</v>
      </c>
      <c r="L525" s="61">
        <v>3</v>
      </c>
      <c r="M525" s="61" t="s">
        <v>601</v>
      </c>
      <c r="N525" s="61">
        <v>0.3</v>
      </c>
      <c r="O525" s="61">
        <v>7</v>
      </c>
      <c r="P525" s="61"/>
      <c r="Q525" s="61">
        <v>2</v>
      </c>
      <c r="R525" s="61">
        <v>54</v>
      </c>
      <c r="S525" s="61">
        <v>77</v>
      </c>
      <c r="T525" s="52">
        <f t="shared" si="8"/>
        <v>648.79345169491512</v>
      </c>
      <c r="U525" s="53">
        <f>(G525/S525)/1.1337</f>
        <v>0.67586995345661671</v>
      </c>
      <c r="V525" s="47" t="s">
        <v>634</v>
      </c>
    </row>
    <row r="526" spans="1:22">
      <c r="A526" s="57" t="s">
        <v>17</v>
      </c>
      <c r="B526" s="47" t="s">
        <v>118</v>
      </c>
      <c r="C526" s="48" t="s">
        <v>116</v>
      </c>
      <c r="D526" s="49">
        <v>441600</v>
      </c>
      <c r="E526" s="4" t="s">
        <v>590</v>
      </c>
      <c r="F526" s="4" t="s">
        <v>597</v>
      </c>
      <c r="G526" s="63">
        <v>65</v>
      </c>
      <c r="H526" s="55">
        <v>8</v>
      </c>
      <c r="I526" s="55">
        <v>10</v>
      </c>
      <c r="J526" s="55">
        <v>2</v>
      </c>
      <c r="K526" s="55">
        <v>3</v>
      </c>
      <c r="L526" s="55"/>
      <c r="M526" s="56" t="s">
        <v>643</v>
      </c>
      <c r="N526" s="55"/>
      <c r="O526" s="55">
        <v>8</v>
      </c>
      <c r="P526" s="55">
        <v>1</v>
      </c>
      <c r="Q526" s="55">
        <v>2</v>
      </c>
      <c r="R526" s="55">
        <v>72</v>
      </c>
      <c r="S526" s="55">
        <v>80</v>
      </c>
      <c r="T526" s="52">
        <f t="shared" si="8"/>
        <v>653.62235076923071</v>
      </c>
      <c r="U526" s="53">
        <f>(G526/S526)/1.2026</f>
        <v>0.6756194911026111</v>
      </c>
      <c r="V526" s="1" t="s">
        <v>17</v>
      </c>
    </row>
    <row r="527" spans="1:22">
      <c r="A527" s="89" t="s">
        <v>288</v>
      </c>
      <c r="B527" s="47" t="s">
        <v>477</v>
      </c>
      <c r="C527" s="61" t="s">
        <v>90</v>
      </c>
      <c r="D527" s="73">
        <v>533000</v>
      </c>
      <c r="E527" s="61" t="s">
        <v>586</v>
      </c>
      <c r="F527" s="48" t="s">
        <v>630</v>
      </c>
      <c r="G527" s="63">
        <v>58</v>
      </c>
      <c r="H527" s="61">
        <v>5</v>
      </c>
      <c r="I527" s="61">
        <v>1</v>
      </c>
      <c r="J527" s="61">
        <v>2</v>
      </c>
      <c r="K527" s="61">
        <v>3</v>
      </c>
      <c r="L527" s="61">
        <v>10</v>
      </c>
      <c r="M527" s="61" t="s">
        <v>598</v>
      </c>
      <c r="N527" s="61">
        <v>3.1</v>
      </c>
      <c r="O527" s="61">
        <v>3</v>
      </c>
      <c r="P527" s="61">
        <v>1</v>
      </c>
      <c r="Q527" s="61">
        <v>2</v>
      </c>
      <c r="R527" s="61">
        <v>66</v>
      </c>
      <c r="S527" s="61">
        <v>69</v>
      </c>
      <c r="T527" s="52">
        <f t="shared" si="8"/>
        <v>789.31051034482755</v>
      </c>
      <c r="U527" s="53">
        <f>(G527/S527)/1.2448</f>
        <v>0.67527290339406132</v>
      </c>
      <c r="V527" s="1" t="s">
        <v>702</v>
      </c>
    </row>
    <row r="528" spans="1:22">
      <c r="A528" s="72" t="s">
        <v>209</v>
      </c>
      <c r="B528" s="86" t="s">
        <v>359</v>
      </c>
      <c r="C528" s="48" t="s">
        <v>29</v>
      </c>
      <c r="D528" s="87">
        <v>102400</v>
      </c>
      <c r="E528" s="48" t="s">
        <v>586</v>
      </c>
      <c r="F528" s="48" t="s">
        <v>640</v>
      </c>
      <c r="G528" s="63">
        <v>68</v>
      </c>
      <c r="H528" s="61">
        <v>7</v>
      </c>
      <c r="I528" s="61">
        <v>2</v>
      </c>
      <c r="J528" s="61">
        <v>3</v>
      </c>
      <c r="K528" s="61">
        <v>2</v>
      </c>
      <c r="L528" s="61"/>
      <c r="M528" s="88"/>
      <c r="N528" s="61">
        <v>3</v>
      </c>
      <c r="O528" s="61">
        <v>3</v>
      </c>
      <c r="P528" s="61"/>
      <c r="Q528" s="61">
        <v>1</v>
      </c>
      <c r="R528" s="61">
        <v>77</v>
      </c>
      <c r="S528" s="61">
        <v>81</v>
      </c>
      <c r="T528" s="52">
        <f t="shared" si="8"/>
        <v>151.93389176470592</v>
      </c>
      <c r="U528" s="53">
        <f>(G528/S528)/1.2456</f>
        <v>0.6739773385031359</v>
      </c>
      <c r="V528" s="54" t="s">
        <v>832</v>
      </c>
    </row>
    <row r="529" spans="1:22">
      <c r="A529" s="69" t="s">
        <v>138</v>
      </c>
      <c r="B529" s="1" t="s">
        <v>164</v>
      </c>
      <c r="C529" s="55" t="s">
        <v>45</v>
      </c>
      <c r="D529" s="71">
        <v>349800</v>
      </c>
      <c r="E529" s="48" t="s">
        <v>586</v>
      </c>
      <c r="F529" s="48" t="s">
        <v>612</v>
      </c>
      <c r="G529" s="50">
        <v>71</v>
      </c>
      <c r="H529" s="55">
        <v>6</v>
      </c>
      <c r="I529" s="55">
        <v>6</v>
      </c>
      <c r="J529" s="55">
        <v>3</v>
      </c>
      <c r="K529" s="55">
        <v>3</v>
      </c>
      <c r="L529" s="55"/>
      <c r="M529" s="56" t="s">
        <v>588</v>
      </c>
      <c r="N529" s="55">
        <v>3</v>
      </c>
      <c r="O529" s="55">
        <v>5</v>
      </c>
      <c r="P529" s="55"/>
      <c r="Q529" s="55">
        <v>2</v>
      </c>
      <c r="R529" s="55">
        <v>91</v>
      </c>
      <c r="S529" s="55">
        <v>84</v>
      </c>
      <c r="T529" s="52">
        <f t="shared" si="8"/>
        <v>519.25494422535212</v>
      </c>
      <c r="U529" s="53">
        <f>(G529/S529)/1.2547</f>
        <v>0.67365752390060996</v>
      </c>
      <c r="V529" s="1" t="s">
        <v>656</v>
      </c>
    </row>
    <row r="530" spans="1:22">
      <c r="A530" s="59" t="s">
        <v>209</v>
      </c>
      <c r="B530" s="47" t="s">
        <v>251</v>
      </c>
      <c r="C530" s="61" t="s">
        <v>90</v>
      </c>
      <c r="D530" s="62">
        <v>486900</v>
      </c>
      <c r="E530" s="61" t="s">
        <v>586</v>
      </c>
      <c r="F530" s="48" t="s">
        <v>630</v>
      </c>
      <c r="G530" s="63">
        <v>41</v>
      </c>
      <c r="H530" s="61">
        <v>9</v>
      </c>
      <c r="I530" s="61">
        <v>7</v>
      </c>
      <c r="J530" s="61">
        <v>2</v>
      </c>
      <c r="K530" s="61">
        <v>1</v>
      </c>
      <c r="L530" s="61"/>
      <c r="M530" s="78" t="s">
        <v>668</v>
      </c>
      <c r="N530" s="61">
        <v>0.1</v>
      </c>
      <c r="O530" s="61">
        <v>9</v>
      </c>
      <c r="P530" s="61">
        <v>3</v>
      </c>
      <c r="Q530" s="61">
        <v>4</v>
      </c>
      <c r="R530" s="61">
        <v>43</v>
      </c>
      <c r="S530" s="61">
        <v>49</v>
      </c>
      <c r="T530" s="52">
        <f t="shared" si="8"/>
        <v>724.35519219512173</v>
      </c>
      <c r="U530" s="53">
        <f>(G530/S530)/1.2448</f>
        <v>0.67218404071140037</v>
      </c>
      <c r="V530" s="1" t="s">
        <v>792</v>
      </c>
    </row>
    <row r="531" spans="1:22">
      <c r="A531" s="75" t="s">
        <v>138</v>
      </c>
      <c r="B531" s="47" t="s">
        <v>197</v>
      </c>
      <c r="C531" s="61" t="s">
        <v>100</v>
      </c>
      <c r="D531" s="62">
        <v>262200</v>
      </c>
      <c r="E531" s="48" t="s">
        <v>586</v>
      </c>
      <c r="F531" s="48" t="s">
        <v>661</v>
      </c>
      <c r="G531" s="63">
        <v>65</v>
      </c>
      <c r="H531" s="61">
        <v>9</v>
      </c>
      <c r="I531" s="61">
        <v>3</v>
      </c>
      <c r="J531" s="61">
        <v>7</v>
      </c>
      <c r="K531" s="61"/>
      <c r="L531" s="61"/>
      <c r="M531" s="61"/>
      <c r="N531" s="61">
        <v>2.1</v>
      </c>
      <c r="O531" s="61">
        <v>4</v>
      </c>
      <c r="P531" s="61"/>
      <c r="Q531" s="61">
        <v>2</v>
      </c>
      <c r="R531" s="61">
        <v>58</v>
      </c>
      <c r="S531" s="61">
        <v>80</v>
      </c>
      <c r="T531" s="52">
        <f t="shared" si="8"/>
        <v>390.54084923076914</v>
      </c>
      <c r="U531" s="53">
        <f>(G531/S531)/1.2102</f>
        <v>0.67137663196165931</v>
      </c>
      <c r="V531" s="54" t="s">
        <v>851</v>
      </c>
    </row>
    <row r="532" spans="1:22">
      <c r="A532" s="57" t="s">
        <v>17</v>
      </c>
      <c r="B532" s="1" t="s">
        <v>43</v>
      </c>
      <c r="C532" s="55" t="s">
        <v>37</v>
      </c>
      <c r="D532" s="49">
        <v>491800</v>
      </c>
      <c r="E532" s="48" t="s">
        <v>590</v>
      </c>
      <c r="F532" s="4" t="s">
        <v>591</v>
      </c>
      <c r="G532" s="50">
        <v>76</v>
      </c>
      <c r="H532" s="55">
        <v>10</v>
      </c>
      <c r="I532" s="55">
        <v>8</v>
      </c>
      <c r="J532" s="55">
        <v>6</v>
      </c>
      <c r="K532" s="55">
        <v>2</v>
      </c>
      <c r="L532" s="55"/>
      <c r="M532" s="56" t="s">
        <v>588</v>
      </c>
      <c r="N532" s="55"/>
      <c r="O532" s="55">
        <v>6</v>
      </c>
      <c r="P532" s="55"/>
      <c r="Q532" s="55">
        <v>1</v>
      </c>
      <c r="R532" s="55">
        <v>77</v>
      </c>
      <c r="S532" s="55">
        <v>92</v>
      </c>
      <c r="T532" s="52">
        <f t="shared" si="8"/>
        <v>733.21685473684215</v>
      </c>
      <c r="U532" s="53">
        <f>(G532/S532)/1.2316</f>
        <v>0.67074290071592979</v>
      </c>
      <c r="V532" s="1" t="s">
        <v>834</v>
      </c>
    </row>
    <row r="533" spans="1:22">
      <c r="A533" s="76" t="s">
        <v>17</v>
      </c>
      <c r="B533" s="1" t="s">
        <v>47</v>
      </c>
      <c r="C533" s="55" t="s">
        <v>45</v>
      </c>
      <c r="D533" s="71">
        <v>233600</v>
      </c>
      <c r="E533" s="4" t="s">
        <v>590</v>
      </c>
      <c r="F533" s="4" t="s">
        <v>610</v>
      </c>
      <c r="G533" s="63">
        <v>65</v>
      </c>
      <c r="H533" s="55">
        <v>11</v>
      </c>
      <c r="I533" s="55">
        <v>10</v>
      </c>
      <c r="J533" s="55">
        <v>8</v>
      </c>
      <c r="K533" s="55">
        <v>2</v>
      </c>
      <c r="L533" s="55"/>
      <c r="M533" s="56" t="s">
        <v>588</v>
      </c>
      <c r="N533" s="55"/>
      <c r="O533" s="55">
        <v>9</v>
      </c>
      <c r="P533" s="55"/>
      <c r="Q533" s="55">
        <v>4</v>
      </c>
      <c r="R533" s="55">
        <v>57</v>
      </c>
      <c r="S533" s="55">
        <v>82</v>
      </c>
      <c r="T533" s="52">
        <f t="shared" si="8"/>
        <v>348.50676184615389</v>
      </c>
      <c r="U533" s="53">
        <f>(G533/S533)/1.1826</f>
        <v>0.67028828583567412</v>
      </c>
      <c r="V533" s="1" t="s">
        <v>726</v>
      </c>
    </row>
    <row r="534" spans="1:22">
      <c r="A534" s="57" t="s">
        <v>17</v>
      </c>
      <c r="B534" s="47" t="s">
        <v>64</v>
      </c>
      <c r="C534" s="48" t="s">
        <v>58</v>
      </c>
      <c r="D534" s="49">
        <v>268000</v>
      </c>
      <c r="E534" s="48" t="s">
        <v>586</v>
      </c>
      <c r="F534" s="61" t="s">
        <v>608</v>
      </c>
      <c r="G534" s="63">
        <v>55</v>
      </c>
      <c r="H534" s="61">
        <v>9</v>
      </c>
      <c r="I534" s="61">
        <v>5</v>
      </c>
      <c r="J534" s="61">
        <v>6</v>
      </c>
      <c r="K534" s="61">
        <v>1</v>
      </c>
      <c r="L534" s="61"/>
      <c r="M534" s="78" t="s">
        <v>588</v>
      </c>
      <c r="N534" s="61"/>
      <c r="O534" s="61">
        <v>6</v>
      </c>
      <c r="P534" s="61"/>
      <c r="Q534" s="61">
        <v>2</v>
      </c>
      <c r="R534" s="61">
        <v>85</v>
      </c>
      <c r="S534" s="61">
        <v>72</v>
      </c>
      <c r="T534" s="52">
        <f t="shared" si="8"/>
        <v>400.83054545454553</v>
      </c>
      <c r="U534" s="53">
        <f>(G534/S534)/1.1425</f>
        <v>0.66861171893994642</v>
      </c>
      <c r="V534" s="47" t="s">
        <v>17</v>
      </c>
    </row>
    <row r="535" spans="1:22">
      <c r="A535" s="74" t="s">
        <v>17</v>
      </c>
      <c r="B535" s="47" t="s">
        <v>98</v>
      </c>
      <c r="C535" s="61" t="s">
        <v>90</v>
      </c>
      <c r="D535" s="62">
        <v>290800</v>
      </c>
      <c r="E535" s="4" t="s">
        <v>590</v>
      </c>
      <c r="F535" s="4" t="s">
        <v>631</v>
      </c>
      <c r="G535" s="63">
        <v>66</v>
      </c>
      <c r="H535" s="55">
        <v>12</v>
      </c>
      <c r="I535" s="55">
        <v>3</v>
      </c>
      <c r="J535" s="55">
        <v>4</v>
      </c>
      <c r="K535" s="55">
        <v>1</v>
      </c>
      <c r="L535" s="55"/>
      <c r="M535" s="58" t="s">
        <v>601</v>
      </c>
      <c r="N535" s="55"/>
      <c r="O535" s="55">
        <v>4</v>
      </c>
      <c r="P535" s="55"/>
      <c r="Q535" s="55">
        <v>1</v>
      </c>
      <c r="R535" s="55">
        <v>80</v>
      </c>
      <c r="S535" s="55">
        <v>81</v>
      </c>
      <c r="T535" s="52">
        <f t="shared" si="8"/>
        <v>436.72740545454553</v>
      </c>
      <c r="U535" s="53">
        <f>(G535/S535)/1.2237</f>
        <v>0.66586157948419933</v>
      </c>
      <c r="V535" s="1" t="s">
        <v>842</v>
      </c>
    </row>
    <row r="536" spans="1:22">
      <c r="A536" s="75" t="s">
        <v>138</v>
      </c>
      <c r="B536" s="47" t="s">
        <v>186</v>
      </c>
      <c r="C536" s="61" t="s">
        <v>90</v>
      </c>
      <c r="D536" s="62">
        <v>317000</v>
      </c>
      <c r="E536" s="4" t="s">
        <v>590</v>
      </c>
      <c r="F536" s="4" t="s">
        <v>631</v>
      </c>
      <c r="G536" s="63">
        <v>70</v>
      </c>
      <c r="H536" s="55">
        <v>9</v>
      </c>
      <c r="I536" s="55">
        <v>2</v>
      </c>
      <c r="J536" s="55">
        <v>3</v>
      </c>
      <c r="K536" s="68">
        <v>9</v>
      </c>
      <c r="L536" s="55"/>
      <c r="M536" s="56" t="s">
        <v>588</v>
      </c>
      <c r="N536" s="55">
        <v>2.2000000000000002</v>
      </c>
      <c r="O536" s="55">
        <v>3</v>
      </c>
      <c r="P536" s="55"/>
      <c r="Q536" s="55">
        <v>4</v>
      </c>
      <c r="R536" s="55">
        <v>45</v>
      </c>
      <c r="S536" s="55">
        <v>86</v>
      </c>
      <c r="T536" s="52">
        <f t="shared" si="8"/>
        <v>476.57870571428572</v>
      </c>
      <c r="U536" s="53">
        <f>(G536/S536)/1.2237</f>
        <v>0.66515770889277848</v>
      </c>
      <c r="V536" s="1" t="s">
        <v>697</v>
      </c>
    </row>
    <row r="537" spans="1:22">
      <c r="A537" s="75" t="s">
        <v>265</v>
      </c>
      <c r="B537" s="47" t="s">
        <v>266</v>
      </c>
      <c r="C537" s="61" t="s">
        <v>18</v>
      </c>
      <c r="D537" s="62">
        <v>348800</v>
      </c>
      <c r="E537" s="48" t="s">
        <v>586</v>
      </c>
      <c r="F537" s="48" t="s">
        <v>600</v>
      </c>
      <c r="G537" s="63">
        <v>45</v>
      </c>
      <c r="H537" s="61">
        <v>6</v>
      </c>
      <c r="I537" s="61">
        <v>2</v>
      </c>
      <c r="J537" s="61">
        <v>3</v>
      </c>
      <c r="K537" s="61">
        <v>2</v>
      </c>
      <c r="L537" s="61"/>
      <c r="M537" s="61"/>
      <c r="N537" s="61">
        <v>2</v>
      </c>
      <c r="O537" s="61">
        <v>3</v>
      </c>
      <c r="P537" s="61">
        <v>1</v>
      </c>
      <c r="Q537" s="61">
        <v>2</v>
      </c>
      <c r="R537" s="61">
        <v>75</v>
      </c>
      <c r="S537" s="61">
        <v>60</v>
      </c>
      <c r="T537" s="52">
        <f t="shared" si="8"/>
        <v>527.24608000000001</v>
      </c>
      <c r="U537" s="53">
        <f>(G537/S537)/1.1337</f>
        <v>0.66155067478168827</v>
      </c>
      <c r="V537" s="47" t="s">
        <v>846</v>
      </c>
    </row>
    <row r="538" spans="1:22">
      <c r="A538" s="59" t="s">
        <v>209</v>
      </c>
      <c r="B538" s="60" t="s">
        <v>241</v>
      </c>
      <c r="C538" s="61" t="s">
        <v>76</v>
      </c>
      <c r="D538" s="62">
        <v>389200</v>
      </c>
      <c r="E538" s="48" t="s">
        <v>586</v>
      </c>
      <c r="F538" s="48" t="s">
        <v>597</v>
      </c>
      <c r="G538" s="63">
        <v>16</v>
      </c>
      <c r="H538" s="61">
        <v>4</v>
      </c>
      <c r="I538" s="61">
        <v>4</v>
      </c>
      <c r="J538" s="61">
        <v>1</v>
      </c>
      <c r="K538" s="61">
        <v>1</v>
      </c>
      <c r="L538" s="61"/>
      <c r="M538" s="61" t="s">
        <v>598</v>
      </c>
      <c r="N538" s="61"/>
      <c r="O538" s="61">
        <v>3</v>
      </c>
      <c r="P538" s="61">
        <v>2</v>
      </c>
      <c r="Q538" s="61">
        <v>2</v>
      </c>
      <c r="R538" s="61">
        <v>50</v>
      </c>
      <c r="S538" s="161">
        <v>20</v>
      </c>
      <c r="T538" s="52">
        <f t="shared" si="8"/>
        <v>588.76229999999987</v>
      </c>
      <c r="U538" s="53">
        <f>(G538/S538)/1.2102</f>
        <v>0.6610477607007107</v>
      </c>
      <c r="V538" s="64" t="s">
        <v>599</v>
      </c>
    </row>
    <row r="539" spans="1:22">
      <c r="A539" s="57" t="s">
        <v>17</v>
      </c>
      <c r="B539" s="47" t="s">
        <v>30</v>
      </c>
      <c r="C539" s="48" t="s">
        <v>29</v>
      </c>
      <c r="D539" s="49">
        <v>462000</v>
      </c>
      <c r="E539" s="4" t="s">
        <v>590</v>
      </c>
      <c r="F539" s="4" t="s">
        <v>612</v>
      </c>
      <c r="G539" s="63">
        <v>59</v>
      </c>
      <c r="H539" s="55">
        <v>13</v>
      </c>
      <c r="I539" s="55">
        <v>2</v>
      </c>
      <c r="J539" s="55">
        <v>4</v>
      </c>
      <c r="K539" s="55">
        <v>3</v>
      </c>
      <c r="L539" s="55"/>
      <c r="M539" s="56" t="s">
        <v>588</v>
      </c>
      <c r="N539" s="55"/>
      <c r="O539" s="55">
        <v>3</v>
      </c>
      <c r="P539" s="55">
        <v>1</v>
      </c>
      <c r="Q539" s="55">
        <v>2</v>
      </c>
      <c r="R539" s="55">
        <v>80</v>
      </c>
      <c r="S539" s="55">
        <v>75</v>
      </c>
      <c r="T539" s="52">
        <f t="shared" si="8"/>
        <v>702.04423728813561</v>
      </c>
      <c r="U539" s="53">
        <f>(G539/S539)/1.1954</f>
        <v>0.65807818861190115</v>
      </c>
      <c r="V539" s="1" t="s">
        <v>209</v>
      </c>
    </row>
    <row r="540" spans="1:22">
      <c r="A540" s="74" t="s">
        <v>17</v>
      </c>
      <c r="B540" s="60" t="s">
        <v>54</v>
      </c>
      <c r="C540" s="61" t="s">
        <v>52</v>
      </c>
      <c r="D540" s="62">
        <v>262800</v>
      </c>
      <c r="E540" s="48" t="s">
        <v>586</v>
      </c>
      <c r="F540" s="61" t="s">
        <v>610</v>
      </c>
      <c r="G540" s="50">
        <v>9</v>
      </c>
      <c r="H540" s="61">
        <v>2</v>
      </c>
      <c r="I540" s="61"/>
      <c r="J540" s="61">
        <v>1</v>
      </c>
      <c r="K540" s="61">
        <v>1</v>
      </c>
      <c r="L540" s="61"/>
      <c r="M540" s="61"/>
      <c r="N540" s="61">
        <v>0.1</v>
      </c>
      <c r="O540" s="61"/>
      <c r="P540" s="61"/>
      <c r="Q540" s="61"/>
      <c r="R540" s="61">
        <v>50</v>
      </c>
      <c r="S540" s="161">
        <v>12</v>
      </c>
      <c r="T540" s="52">
        <f t="shared" si="8"/>
        <v>399.73632000000003</v>
      </c>
      <c r="U540" s="53">
        <f>G540/((S540/1)*1.1408)</f>
        <v>0.65743338008415142</v>
      </c>
      <c r="V540" s="1" t="s">
        <v>736</v>
      </c>
    </row>
    <row r="541" spans="1:22">
      <c r="A541" s="75" t="s">
        <v>138</v>
      </c>
      <c r="B541" s="47" t="s">
        <v>206</v>
      </c>
      <c r="C541" s="61" t="s">
        <v>122</v>
      </c>
      <c r="D541" s="62">
        <v>304700</v>
      </c>
      <c r="E541" s="4" t="s">
        <v>590</v>
      </c>
      <c r="F541" s="4" t="s">
        <v>639</v>
      </c>
      <c r="G541" s="63">
        <v>52</v>
      </c>
      <c r="H541" s="55">
        <v>4</v>
      </c>
      <c r="I541" s="55">
        <v>5</v>
      </c>
      <c r="J541" s="55">
        <v>2</v>
      </c>
      <c r="K541" s="55">
        <v>1</v>
      </c>
      <c r="L541" s="55"/>
      <c r="M541" s="58"/>
      <c r="N541" s="55">
        <v>0.1</v>
      </c>
      <c r="O541" s="55">
        <v>5</v>
      </c>
      <c r="P541" s="55">
        <v>1</v>
      </c>
      <c r="Q541" s="55"/>
      <c r="R541" s="55">
        <v>66</v>
      </c>
      <c r="S541" s="55">
        <v>67</v>
      </c>
      <c r="T541" s="52">
        <f t="shared" si="8"/>
        <v>464.28193730769232</v>
      </c>
      <c r="U541" s="53">
        <f>(G541/S541)/1.1826</f>
        <v>0.65628226195254069</v>
      </c>
      <c r="V541" s="1" t="s">
        <v>622</v>
      </c>
    </row>
    <row r="542" spans="1:22">
      <c r="A542" s="74" t="s">
        <v>17</v>
      </c>
      <c r="B542" s="47" t="s">
        <v>124</v>
      </c>
      <c r="C542" s="61" t="s">
        <v>122</v>
      </c>
      <c r="D542" s="62">
        <v>482100</v>
      </c>
      <c r="E542" s="4" t="s">
        <v>590</v>
      </c>
      <c r="F542" s="4" t="s">
        <v>639</v>
      </c>
      <c r="G542" s="63">
        <v>52</v>
      </c>
      <c r="H542" s="55">
        <v>7</v>
      </c>
      <c r="I542" s="55">
        <v>5</v>
      </c>
      <c r="J542" s="55">
        <v>4</v>
      </c>
      <c r="K542" s="55">
        <v>3</v>
      </c>
      <c r="L542" s="55"/>
      <c r="M542" s="56" t="s">
        <v>665</v>
      </c>
      <c r="N542" s="55"/>
      <c r="O542" s="55">
        <v>6</v>
      </c>
      <c r="P542" s="55"/>
      <c r="Q542" s="55">
        <v>4</v>
      </c>
      <c r="R542" s="55">
        <v>83</v>
      </c>
      <c r="S542" s="55">
        <v>67</v>
      </c>
      <c r="T542" s="52">
        <f t="shared" si="8"/>
        <v>734.59245807692309</v>
      </c>
      <c r="U542" s="53">
        <f>(G542/S542)/1.1826</f>
        <v>0.65628226195254069</v>
      </c>
      <c r="V542" s="1" t="s">
        <v>659</v>
      </c>
    </row>
    <row r="543" spans="1:22">
      <c r="A543" s="75" t="s">
        <v>265</v>
      </c>
      <c r="B543" s="47" t="s">
        <v>281</v>
      </c>
      <c r="C543" s="61" t="s">
        <v>66</v>
      </c>
      <c r="D543" s="62">
        <v>350000</v>
      </c>
      <c r="E543" s="4" t="s">
        <v>590</v>
      </c>
      <c r="F543" s="4" t="s">
        <v>626</v>
      </c>
      <c r="G543" s="63">
        <v>61</v>
      </c>
      <c r="H543" s="55">
        <v>9</v>
      </c>
      <c r="I543" s="55">
        <v>7</v>
      </c>
      <c r="J543" s="55">
        <v>5</v>
      </c>
      <c r="K543" s="55">
        <v>2</v>
      </c>
      <c r="L543" s="55"/>
      <c r="M543" s="58" t="s">
        <v>601</v>
      </c>
      <c r="N543" s="55"/>
      <c r="O543" s="55">
        <v>4</v>
      </c>
      <c r="P543" s="55">
        <v>2</v>
      </c>
      <c r="Q543" s="55"/>
      <c r="R543" s="55">
        <v>87</v>
      </c>
      <c r="S543" s="55">
        <v>76</v>
      </c>
      <c r="T543" s="52">
        <f t="shared" si="8"/>
        <v>533.61344262295086</v>
      </c>
      <c r="U543" s="53">
        <f>(G543/S543)/1.2237</f>
        <v>0.65590551519765339</v>
      </c>
      <c r="V543" s="1" t="s">
        <v>692</v>
      </c>
    </row>
    <row r="544" spans="1:22">
      <c r="A544" s="74" t="s">
        <v>17</v>
      </c>
      <c r="B544" s="47" t="s">
        <v>97</v>
      </c>
      <c r="C544" s="61" t="s">
        <v>90</v>
      </c>
      <c r="D544" s="62">
        <v>465600</v>
      </c>
      <c r="E544" s="4" t="s">
        <v>590</v>
      </c>
      <c r="F544" s="4" t="s">
        <v>631</v>
      </c>
      <c r="G544" s="63">
        <v>69</v>
      </c>
      <c r="H544" s="55">
        <v>12</v>
      </c>
      <c r="I544" s="55">
        <v>8</v>
      </c>
      <c r="J544" s="55">
        <v>2</v>
      </c>
      <c r="K544" s="55">
        <v>1</v>
      </c>
      <c r="L544" s="55"/>
      <c r="M544" s="58"/>
      <c r="N544" s="55"/>
      <c r="O544" s="55">
        <v>9</v>
      </c>
      <c r="P544" s="55"/>
      <c r="Q544" s="55">
        <v>3</v>
      </c>
      <c r="R544" s="55">
        <v>70</v>
      </c>
      <c r="S544" s="55">
        <v>86</v>
      </c>
      <c r="T544" s="52">
        <f t="shared" si="8"/>
        <v>710.12907130434792</v>
      </c>
      <c r="U544" s="53">
        <f>(G544/S544)/1.2237</f>
        <v>0.65565545590859586</v>
      </c>
      <c r="V544" s="1" t="s">
        <v>614</v>
      </c>
    </row>
    <row r="545" spans="1:22">
      <c r="A545" s="57" t="s">
        <v>17</v>
      </c>
      <c r="B545" s="47" t="s">
        <v>86</v>
      </c>
      <c r="C545" s="48" t="s">
        <v>82</v>
      </c>
      <c r="D545" s="49">
        <v>346000</v>
      </c>
      <c r="E545" s="48" t="s">
        <v>586</v>
      </c>
      <c r="F545" s="61" t="s">
        <v>615</v>
      </c>
      <c r="G545" s="63">
        <v>46</v>
      </c>
      <c r="H545" s="61">
        <v>10</v>
      </c>
      <c r="I545" s="61">
        <v>3</v>
      </c>
      <c r="J545" s="61">
        <v>6</v>
      </c>
      <c r="K545" s="61"/>
      <c r="L545" s="61"/>
      <c r="M545" s="61"/>
      <c r="N545" s="61"/>
      <c r="O545" s="61">
        <v>3</v>
      </c>
      <c r="P545" s="61"/>
      <c r="Q545" s="61">
        <v>2</v>
      </c>
      <c r="R545" s="61">
        <v>76</v>
      </c>
      <c r="S545" s="61">
        <v>62</v>
      </c>
      <c r="T545" s="52">
        <f t="shared" si="8"/>
        <v>528.69853043478258</v>
      </c>
      <c r="U545" s="53">
        <f>(G545/S545)/1.1337</f>
        <v>0.65443722666575621</v>
      </c>
      <c r="V545" s="47" t="s">
        <v>671</v>
      </c>
    </row>
    <row r="546" spans="1:22">
      <c r="A546" s="80" t="s">
        <v>288</v>
      </c>
      <c r="B546" s="47" t="s">
        <v>295</v>
      </c>
      <c r="C546" s="48" t="s">
        <v>58</v>
      </c>
      <c r="D546" s="49">
        <v>473500</v>
      </c>
      <c r="E546" s="48" t="s">
        <v>586</v>
      </c>
      <c r="F546" s="61" t="s">
        <v>608</v>
      </c>
      <c r="G546" s="63">
        <v>53</v>
      </c>
      <c r="H546" s="61"/>
      <c r="I546" s="61">
        <v>5</v>
      </c>
      <c r="J546" s="61">
        <v>1</v>
      </c>
      <c r="K546" s="61">
        <v>4</v>
      </c>
      <c r="L546" s="61">
        <v>26</v>
      </c>
      <c r="M546" s="78" t="s">
        <v>592</v>
      </c>
      <c r="N546" s="61"/>
      <c r="O546" s="61">
        <v>3</v>
      </c>
      <c r="P546" s="61">
        <v>2</v>
      </c>
      <c r="Q546" s="61">
        <v>5</v>
      </c>
      <c r="R546" s="61">
        <v>80</v>
      </c>
      <c r="S546" s="61">
        <v>71</v>
      </c>
      <c r="T546" s="52">
        <f t="shared" si="8"/>
        <v>724.70068396226418</v>
      </c>
      <c r="U546" s="53">
        <f>(G546/S546)/1.1425</f>
        <v>0.6533731932073843</v>
      </c>
      <c r="V546" s="47" t="s">
        <v>642</v>
      </c>
    </row>
    <row r="547" spans="1:22">
      <c r="A547" s="59" t="s">
        <v>209</v>
      </c>
      <c r="B547" s="47" t="s">
        <v>264</v>
      </c>
      <c r="C547" s="61" t="s">
        <v>122</v>
      </c>
      <c r="D547" s="62">
        <v>360500</v>
      </c>
      <c r="E547" s="4" t="s">
        <v>590</v>
      </c>
      <c r="F547" s="4" t="s">
        <v>639</v>
      </c>
      <c r="G547" s="63">
        <v>61</v>
      </c>
      <c r="H547" s="55">
        <v>9</v>
      </c>
      <c r="I547" s="55">
        <v>6</v>
      </c>
      <c r="J547" s="55"/>
      <c r="K547" s="55">
        <v>6</v>
      </c>
      <c r="L547" s="55"/>
      <c r="M547" s="58" t="s">
        <v>601</v>
      </c>
      <c r="N547" s="55"/>
      <c r="O547" s="55">
        <v>9</v>
      </c>
      <c r="P547" s="55">
        <v>3</v>
      </c>
      <c r="Q547" s="55">
        <v>1</v>
      </c>
      <c r="R547" s="55">
        <v>53</v>
      </c>
      <c r="S547" s="55">
        <v>79</v>
      </c>
      <c r="T547" s="52">
        <f t="shared" si="8"/>
        <v>552.12879836065588</v>
      </c>
      <c r="U547" s="53">
        <f>(G547/S547)/1.1826</f>
        <v>0.65292736236612303</v>
      </c>
      <c r="V547" s="1" t="s">
        <v>827</v>
      </c>
    </row>
    <row r="548" spans="1:22">
      <c r="A548" s="75" t="s">
        <v>265</v>
      </c>
      <c r="B548" s="47" t="s">
        <v>286</v>
      </c>
      <c r="C548" s="61" t="s">
        <v>100</v>
      </c>
      <c r="D548" s="62">
        <v>356100</v>
      </c>
      <c r="E548" s="48" t="s">
        <v>586</v>
      </c>
      <c r="F548" s="48" t="s">
        <v>661</v>
      </c>
      <c r="G548" s="63">
        <v>60</v>
      </c>
      <c r="H548" s="61">
        <v>11</v>
      </c>
      <c r="I548" s="61">
        <v>11</v>
      </c>
      <c r="J548" s="61">
        <v>6</v>
      </c>
      <c r="K548" s="61">
        <v>1</v>
      </c>
      <c r="L548" s="61"/>
      <c r="M548" s="78" t="s">
        <v>588</v>
      </c>
      <c r="N548" s="61"/>
      <c r="O548" s="61">
        <v>4</v>
      </c>
      <c r="P548" s="61">
        <v>1</v>
      </c>
      <c r="Q548" s="61">
        <v>5</v>
      </c>
      <c r="R548" s="61">
        <v>72</v>
      </c>
      <c r="S548" s="61">
        <v>76</v>
      </c>
      <c r="T548" s="52">
        <f t="shared" si="8"/>
        <v>545.87281200000007</v>
      </c>
      <c r="U548" s="53">
        <f>(G548/S548)/1.2102</f>
        <v>0.65234976384938548</v>
      </c>
      <c r="V548" s="54" t="s">
        <v>209</v>
      </c>
    </row>
    <row r="549" spans="1:22">
      <c r="A549" s="75" t="s">
        <v>138</v>
      </c>
      <c r="B549" s="47" t="s">
        <v>195</v>
      </c>
      <c r="C549" s="61" t="s">
        <v>100</v>
      </c>
      <c r="D549" s="62">
        <v>429600</v>
      </c>
      <c r="E549" s="48" t="s">
        <v>586</v>
      </c>
      <c r="F549" s="48" t="s">
        <v>661</v>
      </c>
      <c r="G549" s="63">
        <v>60</v>
      </c>
      <c r="H549" s="61">
        <v>8</v>
      </c>
      <c r="I549" s="61">
        <v>6</v>
      </c>
      <c r="J549" s="61">
        <v>4</v>
      </c>
      <c r="K549" s="61">
        <v>5</v>
      </c>
      <c r="L549" s="61"/>
      <c r="M549" s="78" t="s">
        <v>592</v>
      </c>
      <c r="N549" s="61">
        <v>1.1000000000000001</v>
      </c>
      <c r="O549" s="61">
        <v>5</v>
      </c>
      <c r="P549" s="61">
        <v>4</v>
      </c>
      <c r="Q549" s="61">
        <v>5</v>
      </c>
      <c r="R549" s="61">
        <v>71</v>
      </c>
      <c r="S549" s="61">
        <v>76</v>
      </c>
      <c r="T549" s="52">
        <f t="shared" si="8"/>
        <v>658.54243200000008</v>
      </c>
      <c r="U549" s="53">
        <f>(G549/S549)/1.2102</f>
        <v>0.65234976384938548</v>
      </c>
      <c r="V549" s="54" t="s">
        <v>711</v>
      </c>
    </row>
    <row r="550" spans="1:22">
      <c r="A550" s="57" t="s">
        <v>17</v>
      </c>
      <c r="B550" s="47" t="s">
        <v>493</v>
      </c>
      <c r="C550" s="48" t="s">
        <v>49</v>
      </c>
      <c r="D550" s="49">
        <v>444400</v>
      </c>
      <c r="E550" s="48" t="s">
        <v>586</v>
      </c>
      <c r="F550" s="48" t="s">
        <v>633</v>
      </c>
      <c r="G550" s="50">
        <v>64</v>
      </c>
      <c r="H550" s="61">
        <v>15</v>
      </c>
      <c r="I550" s="61">
        <v>8</v>
      </c>
      <c r="J550" s="61">
        <v>1</v>
      </c>
      <c r="K550" s="61">
        <v>1</v>
      </c>
      <c r="L550" s="61"/>
      <c r="M550" s="61"/>
      <c r="N550" s="61"/>
      <c r="O550" s="61">
        <v>3</v>
      </c>
      <c r="P550" s="61"/>
      <c r="Q550" s="61">
        <v>3</v>
      </c>
      <c r="R550" s="61">
        <v>78</v>
      </c>
      <c r="S550" s="61">
        <v>81</v>
      </c>
      <c r="T550" s="52">
        <f t="shared" si="8"/>
        <v>681.34435875000008</v>
      </c>
      <c r="U550" s="66">
        <f>(G550/S550)/1.2114</f>
        <v>0.65223993461294649</v>
      </c>
      <c r="V550" s="1" t="s">
        <v>596</v>
      </c>
    </row>
    <row r="551" spans="1:22">
      <c r="A551" s="89" t="s">
        <v>288</v>
      </c>
      <c r="B551" s="86" t="s">
        <v>387</v>
      </c>
      <c r="C551" s="61" t="s">
        <v>18</v>
      </c>
      <c r="D551" s="90">
        <v>136800</v>
      </c>
      <c r="E551" s="48" t="s">
        <v>586</v>
      </c>
      <c r="F551" s="48" t="s">
        <v>600</v>
      </c>
      <c r="G551" s="63">
        <v>34</v>
      </c>
      <c r="H551" s="61">
        <v>2</v>
      </c>
      <c r="I551" s="61">
        <v>1</v>
      </c>
      <c r="J551" s="61"/>
      <c r="K551" s="61">
        <v>2</v>
      </c>
      <c r="L551" s="61">
        <v>19</v>
      </c>
      <c r="M551" s="78" t="s">
        <v>588</v>
      </c>
      <c r="N551" s="61"/>
      <c r="O551" s="61">
        <v>1</v>
      </c>
      <c r="P551" s="61">
        <v>1</v>
      </c>
      <c r="Q551" s="61">
        <v>1</v>
      </c>
      <c r="R551" s="61">
        <v>66</v>
      </c>
      <c r="S551" s="61">
        <v>46</v>
      </c>
      <c r="T551" s="52">
        <f t="shared" si="8"/>
        <v>209.82786352941179</v>
      </c>
      <c r="U551" s="53">
        <f>(G551/S551)/1.1337</f>
        <v>0.65196298384282325</v>
      </c>
      <c r="V551" s="47" t="s">
        <v>858</v>
      </c>
    </row>
    <row r="552" spans="1:22">
      <c r="A552" s="46" t="s">
        <v>138</v>
      </c>
      <c r="B552" s="60" t="s">
        <v>340</v>
      </c>
      <c r="C552" s="48" t="s">
        <v>49</v>
      </c>
      <c r="D552" s="87">
        <v>198300</v>
      </c>
      <c r="E552" s="55" t="s">
        <v>590</v>
      </c>
      <c r="F552" s="4" t="s">
        <v>608</v>
      </c>
      <c r="G552" s="63">
        <v>32</v>
      </c>
      <c r="H552" s="55">
        <v>2</v>
      </c>
      <c r="I552" s="55">
        <v>2</v>
      </c>
      <c r="J552" s="55">
        <v>2</v>
      </c>
      <c r="K552" s="55"/>
      <c r="L552" s="55"/>
      <c r="M552" s="58" t="s">
        <v>616</v>
      </c>
      <c r="N552" s="55">
        <v>1</v>
      </c>
      <c r="O552" s="55">
        <v>3</v>
      </c>
      <c r="P552" s="55"/>
      <c r="Q552" s="55">
        <v>1</v>
      </c>
      <c r="R552" s="55">
        <v>75</v>
      </c>
      <c r="S552" s="160">
        <v>38</v>
      </c>
      <c r="T552" s="52">
        <f t="shared" si="8"/>
        <v>304.68918937500007</v>
      </c>
      <c r="U552" s="53">
        <f>(G552/S552)/1.2939</f>
        <v>0.65082716064448154</v>
      </c>
      <c r="V552" s="1" t="s">
        <v>742</v>
      </c>
    </row>
    <row r="553" spans="1:22">
      <c r="A553" s="75" t="s">
        <v>138</v>
      </c>
      <c r="B553" s="47" t="s">
        <v>425</v>
      </c>
      <c r="C553" s="61" t="s">
        <v>90</v>
      </c>
      <c r="D553" s="73">
        <v>504100</v>
      </c>
      <c r="E553" s="61" t="s">
        <v>586</v>
      </c>
      <c r="F553" s="48" t="s">
        <v>630</v>
      </c>
      <c r="G553" s="63">
        <v>64</v>
      </c>
      <c r="H553" s="61">
        <v>7</v>
      </c>
      <c r="I553" s="61">
        <v>1</v>
      </c>
      <c r="J553" s="61">
        <v>5</v>
      </c>
      <c r="K553" s="61">
        <v>3</v>
      </c>
      <c r="L553" s="61"/>
      <c r="M553" s="61" t="s">
        <v>601</v>
      </c>
      <c r="N553" s="61">
        <v>2.2999999999999998</v>
      </c>
      <c r="O553" s="61">
        <v>4</v>
      </c>
      <c r="P553" s="61"/>
      <c r="Q553" s="61"/>
      <c r="R553" s="61">
        <v>50</v>
      </c>
      <c r="S553" s="61">
        <v>79</v>
      </c>
      <c r="T553" s="52">
        <f t="shared" si="8"/>
        <v>774.57485499999996</v>
      </c>
      <c r="U553" s="53">
        <f>(G553/S553)/1.2448</f>
        <v>0.65080862972243014</v>
      </c>
      <c r="V553" s="1" t="s">
        <v>634</v>
      </c>
    </row>
    <row r="554" spans="1:22">
      <c r="A554" s="80" t="s">
        <v>288</v>
      </c>
      <c r="B554" s="47" t="s">
        <v>302</v>
      </c>
      <c r="C554" s="48" t="s">
        <v>116</v>
      </c>
      <c r="D554" s="49">
        <v>310600</v>
      </c>
      <c r="E554" s="48" t="s">
        <v>586</v>
      </c>
      <c r="F554" s="48" t="s">
        <v>602</v>
      </c>
      <c r="G554" s="50">
        <v>67</v>
      </c>
      <c r="H554" s="61">
        <v>5</v>
      </c>
      <c r="I554" s="61">
        <v>5</v>
      </c>
      <c r="J554" s="61">
        <v>5</v>
      </c>
      <c r="K554" s="61">
        <v>2</v>
      </c>
      <c r="L554" s="61">
        <v>15</v>
      </c>
      <c r="M554" s="78" t="s">
        <v>665</v>
      </c>
      <c r="N554" s="61"/>
      <c r="O554" s="61">
        <v>4</v>
      </c>
      <c r="P554" s="61">
        <v>1</v>
      </c>
      <c r="Q554" s="61">
        <v>3</v>
      </c>
      <c r="R554" s="61">
        <v>80</v>
      </c>
      <c r="S554" s="61">
        <v>85</v>
      </c>
      <c r="T554" s="52">
        <f t="shared" si="8"/>
        <v>477.3458417910449</v>
      </c>
      <c r="U554" s="66">
        <f>(G554/S554)/1.2114</f>
        <v>0.65068127300449641</v>
      </c>
      <c r="V554" s="1" t="s">
        <v>702</v>
      </c>
    </row>
    <row r="555" spans="1:22">
      <c r="A555" s="59" t="s">
        <v>209</v>
      </c>
      <c r="B555" s="47" t="s">
        <v>211</v>
      </c>
      <c r="C555" s="61" t="s">
        <v>18</v>
      </c>
      <c r="D555" s="62">
        <v>449800</v>
      </c>
      <c r="E555" s="55" t="s">
        <v>590</v>
      </c>
      <c r="F555" s="4" t="s">
        <v>624</v>
      </c>
      <c r="G555" s="50">
        <v>12</v>
      </c>
      <c r="H555" s="55">
        <v>2</v>
      </c>
      <c r="I555" s="55">
        <v>3</v>
      </c>
      <c r="J555" s="55">
        <v>2</v>
      </c>
      <c r="K555" s="55"/>
      <c r="L555" s="55"/>
      <c r="M555" s="58"/>
      <c r="N555" s="55">
        <v>0.1</v>
      </c>
      <c r="O555" s="55">
        <v>1</v>
      </c>
      <c r="P555" s="55"/>
      <c r="Q555" s="55"/>
      <c r="R555" s="55">
        <v>80</v>
      </c>
      <c r="S555" s="160">
        <v>16</v>
      </c>
      <c r="T555" s="52">
        <f t="shared" si="8"/>
        <v>691.61248000000001</v>
      </c>
      <c r="U555" s="53">
        <f>(G555/S555)/1.1532</f>
        <v>0.65036420395421435</v>
      </c>
      <c r="V555" s="1" t="s">
        <v>613</v>
      </c>
    </row>
    <row r="556" spans="1:22">
      <c r="A556" s="75" t="s">
        <v>138</v>
      </c>
      <c r="B556" s="47" t="s">
        <v>556</v>
      </c>
      <c r="C556" s="61" t="s">
        <v>76</v>
      </c>
      <c r="D556" s="62">
        <v>364700</v>
      </c>
      <c r="E556" s="48" t="s">
        <v>586</v>
      </c>
      <c r="F556" s="48" t="s">
        <v>597</v>
      </c>
      <c r="G556" s="63">
        <v>59</v>
      </c>
      <c r="H556" s="61">
        <v>3</v>
      </c>
      <c r="I556" s="61">
        <v>8</v>
      </c>
      <c r="J556" s="61">
        <v>2</v>
      </c>
      <c r="K556" s="61">
        <v>1</v>
      </c>
      <c r="L556" s="61"/>
      <c r="M556" s="61"/>
      <c r="N556" s="61">
        <v>2</v>
      </c>
      <c r="O556" s="61">
        <v>3</v>
      </c>
      <c r="P556" s="61">
        <v>2</v>
      </c>
      <c r="Q556" s="61"/>
      <c r="R556" s="61">
        <v>100</v>
      </c>
      <c r="S556" s="61">
        <v>75</v>
      </c>
      <c r="T556" s="52">
        <f t="shared" si="8"/>
        <v>561.05077118644067</v>
      </c>
      <c r="U556" s="53">
        <f>(G556/S556)/1.2102</f>
        <v>0.65003029802236545</v>
      </c>
      <c r="V556" s="64" t="s">
        <v>627</v>
      </c>
    </row>
    <row r="557" spans="1:22">
      <c r="A557" s="57" t="s">
        <v>17</v>
      </c>
      <c r="B557" s="47" t="s">
        <v>513</v>
      </c>
      <c r="C557" s="48" t="s">
        <v>82</v>
      </c>
      <c r="D557" s="49">
        <v>471100</v>
      </c>
      <c r="E557" s="4" t="s">
        <v>590</v>
      </c>
      <c r="F557" s="4" t="s">
        <v>661</v>
      </c>
      <c r="G557" s="63">
        <v>78</v>
      </c>
      <c r="H557" s="55">
        <v>8</v>
      </c>
      <c r="I557" s="55">
        <v>5</v>
      </c>
      <c r="J557" s="55">
        <v>7</v>
      </c>
      <c r="K557" s="55">
        <v>1</v>
      </c>
      <c r="L557" s="55"/>
      <c r="M557" s="56" t="s">
        <v>665</v>
      </c>
      <c r="N557" s="55"/>
      <c r="O557" s="55">
        <v>6</v>
      </c>
      <c r="P557" s="55"/>
      <c r="Q557" s="55">
        <v>2</v>
      </c>
      <c r="R557" s="55">
        <v>84</v>
      </c>
      <c r="S557" s="55">
        <v>95</v>
      </c>
      <c r="T557" s="52">
        <f t="shared" si="8"/>
        <v>724.79338974358984</v>
      </c>
      <c r="U557" s="53">
        <f>(G557/S557)/1.2632</f>
        <v>0.6499783340555314</v>
      </c>
      <c r="V557" s="1" t="s">
        <v>828</v>
      </c>
    </row>
    <row r="558" spans="1:22">
      <c r="A558" s="74" t="s">
        <v>17</v>
      </c>
      <c r="B558" s="60" t="s">
        <v>101</v>
      </c>
      <c r="C558" s="61" t="s">
        <v>100</v>
      </c>
      <c r="D558" s="62">
        <v>297500</v>
      </c>
      <c r="E558" s="4" t="s">
        <v>590</v>
      </c>
      <c r="F558" s="4" t="s">
        <v>633</v>
      </c>
      <c r="G558" s="63">
        <v>68</v>
      </c>
      <c r="H558" s="55">
        <v>18</v>
      </c>
      <c r="I558" s="55">
        <v>6</v>
      </c>
      <c r="J558" s="55">
        <v>7</v>
      </c>
      <c r="K558" s="55">
        <v>1</v>
      </c>
      <c r="L558" s="55"/>
      <c r="M558" s="58" t="s">
        <v>598</v>
      </c>
      <c r="N558" s="55"/>
      <c r="O558" s="55">
        <v>3</v>
      </c>
      <c r="P558" s="55"/>
      <c r="Q558" s="55">
        <v>6</v>
      </c>
      <c r="R558" s="55">
        <v>87</v>
      </c>
      <c r="S558" s="55">
        <v>87</v>
      </c>
      <c r="T558" s="52">
        <f t="shared" si="8"/>
        <v>457.73962499999993</v>
      </c>
      <c r="U558" s="53">
        <f>(G558/S558)/1.2026</f>
        <v>0.64993280841701229</v>
      </c>
      <c r="V558" s="1" t="s">
        <v>717</v>
      </c>
    </row>
    <row r="559" spans="1:22">
      <c r="A559" s="75" t="s">
        <v>138</v>
      </c>
      <c r="B559" s="47" t="s">
        <v>196</v>
      </c>
      <c r="C559" s="61" t="s">
        <v>100</v>
      </c>
      <c r="D559" s="62">
        <v>268500</v>
      </c>
      <c r="E559" s="4" t="s">
        <v>590</v>
      </c>
      <c r="F559" s="4" t="s">
        <v>633</v>
      </c>
      <c r="G559" s="63">
        <v>64</v>
      </c>
      <c r="H559" s="55">
        <v>6</v>
      </c>
      <c r="I559" s="55">
        <v>5</v>
      </c>
      <c r="J559" s="55">
        <v>6</v>
      </c>
      <c r="K559" s="55">
        <v>1</v>
      </c>
      <c r="L559" s="55">
        <v>1</v>
      </c>
      <c r="M559" s="58" t="s">
        <v>632</v>
      </c>
      <c r="N559" s="55">
        <v>2</v>
      </c>
      <c r="O559" s="55">
        <v>8</v>
      </c>
      <c r="P559" s="55"/>
      <c r="Q559" s="55">
        <v>6</v>
      </c>
      <c r="R559" s="55">
        <v>63</v>
      </c>
      <c r="S559" s="55">
        <v>82</v>
      </c>
      <c r="T559" s="52">
        <f t="shared" si="8"/>
        <v>413.71319062499992</v>
      </c>
      <c r="U559" s="53">
        <f>(G559/S559)/1.2026</f>
        <v>0.64900033666892476</v>
      </c>
      <c r="V559" s="1" t="s">
        <v>798</v>
      </c>
    </row>
    <row r="560" spans="1:22">
      <c r="A560" s="48" t="s">
        <v>130</v>
      </c>
      <c r="B560" s="47" t="s">
        <v>523</v>
      </c>
      <c r="C560" s="48" t="s">
        <v>58</v>
      </c>
      <c r="D560" s="49">
        <v>271700</v>
      </c>
      <c r="E560" s="48" t="s">
        <v>586</v>
      </c>
      <c r="F560" s="61" t="s">
        <v>608</v>
      </c>
      <c r="G560" s="63">
        <v>57</v>
      </c>
      <c r="H560" s="61">
        <v>8</v>
      </c>
      <c r="I560" s="61">
        <v>4</v>
      </c>
      <c r="J560" s="61">
        <v>7</v>
      </c>
      <c r="K560" s="61">
        <v>4</v>
      </c>
      <c r="L560" s="61"/>
      <c r="M560" s="61" t="s">
        <v>616</v>
      </c>
      <c r="N560" s="61"/>
      <c r="O560" s="61">
        <v>1</v>
      </c>
      <c r="P560" s="61"/>
      <c r="Q560" s="61">
        <v>2</v>
      </c>
      <c r="R560" s="61">
        <v>100</v>
      </c>
      <c r="S560" s="61">
        <v>77</v>
      </c>
      <c r="T560" s="52">
        <f t="shared" si="8"/>
        <v>419.33558333333332</v>
      </c>
      <c r="U560" s="53">
        <f>(G560/S560)/1.1425</f>
        <v>0.64792975077438975</v>
      </c>
      <c r="V560" s="47" t="s">
        <v>863</v>
      </c>
    </row>
    <row r="561" spans="1:22">
      <c r="A561" s="59" t="s">
        <v>209</v>
      </c>
      <c r="B561" s="47" t="s">
        <v>252</v>
      </c>
      <c r="C561" s="61" t="s">
        <v>100</v>
      </c>
      <c r="D561" s="62">
        <v>294500</v>
      </c>
      <c r="E561" s="48" t="s">
        <v>586</v>
      </c>
      <c r="F561" s="48" t="s">
        <v>661</v>
      </c>
      <c r="G561" s="63">
        <v>43</v>
      </c>
      <c r="H561" s="61">
        <v>9</v>
      </c>
      <c r="I561" s="61">
        <v>1</v>
      </c>
      <c r="J561" s="61">
        <v>6</v>
      </c>
      <c r="K561" s="61">
        <v>1</v>
      </c>
      <c r="L561" s="61"/>
      <c r="M561" s="61"/>
      <c r="N561" s="61">
        <v>1</v>
      </c>
      <c r="O561" s="61">
        <v>1</v>
      </c>
      <c r="P561" s="61"/>
      <c r="Q561" s="61">
        <v>2</v>
      </c>
      <c r="R561" s="61">
        <v>70</v>
      </c>
      <c r="S561" s="61">
        <v>55</v>
      </c>
      <c r="T561" s="52">
        <f t="shared" si="8"/>
        <v>455.86545348837205</v>
      </c>
      <c r="U561" s="53">
        <f>(G561/S561)/1.2102</f>
        <v>0.64602394795751272</v>
      </c>
      <c r="V561" s="54" t="s">
        <v>607</v>
      </c>
    </row>
    <row r="562" spans="1:22">
      <c r="A562" s="74" t="s">
        <v>17</v>
      </c>
      <c r="B562" s="47" t="s">
        <v>502</v>
      </c>
      <c r="C562" s="61" t="s">
        <v>66</v>
      </c>
      <c r="D562" s="62">
        <v>295900</v>
      </c>
      <c r="E562" s="48" t="s">
        <v>586</v>
      </c>
      <c r="F562" s="61" t="s">
        <v>605</v>
      </c>
      <c r="G562" s="63">
        <v>66</v>
      </c>
      <c r="H562" s="61">
        <v>10</v>
      </c>
      <c r="I562" s="61">
        <v>4</v>
      </c>
      <c r="J562" s="61">
        <v>5</v>
      </c>
      <c r="K562" s="61">
        <v>2</v>
      </c>
      <c r="L562" s="61"/>
      <c r="M562" s="61" t="s">
        <v>601</v>
      </c>
      <c r="N562" s="61"/>
      <c r="O562" s="61">
        <v>7</v>
      </c>
      <c r="P562" s="61">
        <v>1</v>
      </c>
      <c r="Q562" s="61">
        <v>3</v>
      </c>
      <c r="R562" s="61">
        <v>78</v>
      </c>
      <c r="S562" s="61">
        <v>87</v>
      </c>
      <c r="T562" s="52">
        <f t="shared" si="8"/>
        <v>458.65979499999997</v>
      </c>
      <c r="U562" s="53">
        <f>(G562/S562)/1.1759</f>
        <v>0.64514047933937613</v>
      </c>
      <c r="V562" s="47" t="s">
        <v>805</v>
      </c>
    </row>
    <row r="563" spans="1:22">
      <c r="A563" s="57" t="s">
        <v>17</v>
      </c>
      <c r="B563" s="1" t="s">
        <v>79</v>
      </c>
      <c r="C563" s="55" t="s">
        <v>76</v>
      </c>
      <c r="D563" s="49">
        <v>362200</v>
      </c>
      <c r="E563" s="4" t="s">
        <v>590</v>
      </c>
      <c r="F563" s="4" t="s">
        <v>600</v>
      </c>
      <c r="G563" s="63">
        <v>66</v>
      </c>
      <c r="H563" s="55">
        <v>9</v>
      </c>
      <c r="I563" s="55">
        <v>11</v>
      </c>
      <c r="J563" s="55">
        <v>7</v>
      </c>
      <c r="K563" s="55"/>
      <c r="L563" s="55"/>
      <c r="M563" s="58" t="s">
        <v>601</v>
      </c>
      <c r="N563" s="55"/>
      <c r="O563" s="55">
        <v>5</v>
      </c>
      <c r="P563" s="55"/>
      <c r="Q563" s="55">
        <v>2</v>
      </c>
      <c r="R563" s="55">
        <v>80</v>
      </c>
      <c r="S563" s="55">
        <v>81</v>
      </c>
      <c r="T563" s="52">
        <f t="shared" si="8"/>
        <v>561.5153672727273</v>
      </c>
      <c r="U563" s="53">
        <f>(G563/S563)/1.2632</f>
        <v>0.64504022705415986</v>
      </c>
      <c r="V563" s="1" t="s">
        <v>671</v>
      </c>
    </row>
    <row r="564" spans="1:22">
      <c r="A564" s="59" t="s">
        <v>209</v>
      </c>
      <c r="B564" s="47" t="s">
        <v>255</v>
      </c>
      <c r="C564" s="61" t="s">
        <v>106</v>
      </c>
      <c r="D564" s="62">
        <v>425200</v>
      </c>
      <c r="E564" s="48" t="s">
        <v>586</v>
      </c>
      <c r="F564" s="61" t="s">
        <v>624</v>
      </c>
      <c r="G564" s="63">
        <v>56</v>
      </c>
      <c r="H564" s="61">
        <v>8</v>
      </c>
      <c r="I564" s="61">
        <v>6</v>
      </c>
      <c r="J564" s="61">
        <v>4</v>
      </c>
      <c r="K564" s="61">
        <v>4</v>
      </c>
      <c r="L564" s="61"/>
      <c r="M564" s="78" t="s">
        <v>588</v>
      </c>
      <c r="N564" s="61">
        <v>1</v>
      </c>
      <c r="O564" s="61">
        <v>3</v>
      </c>
      <c r="P564" s="61">
        <v>2</v>
      </c>
      <c r="Q564" s="61">
        <v>4</v>
      </c>
      <c r="R564" s="61">
        <v>92</v>
      </c>
      <c r="S564" s="61">
        <v>76</v>
      </c>
      <c r="T564" s="52">
        <f t="shared" si="8"/>
        <v>659.28778571428575</v>
      </c>
      <c r="U564" s="53">
        <f>(G564/S564)/1.1425</f>
        <v>0.64493838535068515</v>
      </c>
      <c r="V564" s="47" t="s">
        <v>728</v>
      </c>
    </row>
    <row r="565" spans="1:22">
      <c r="A565" s="72" t="s">
        <v>209</v>
      </c>
      <c r="B565" s="47" t="s">
        <v>259</v>
      </c>
      <c r="C565" s="48" t="s">
        <v>116</v>
      </c>
      <c r="D565" s="49">
        <v>386000</v>
      </c>
      <c r="E565" s="48" t="s">
        <v>586</v>
      </c>
      <c r="F565" s="48" t="s">
        <v>602</v>
      </c>
      <c r="G565" s="50">
        <v>64</v>
      </c>
      <c r="H565" s="61">
        <v>11</v>
      </c>
      <c r="I565" s="61">
        <v>6</v>
      </c>
      <c r="J565" s="61">
        <v>2</v>
      </c>
      <c r="K565" s="61">
        <v>1</v>
      </c>
      <c r="L565" s="61"/>
      <c r="M565" s="61" t="s">
        <v>594</v>
      </c>
      <c r="N565" s="61"/>
      <c r="O565" s="61">
        <v>8</v>
      </c>
      <c r="P565" s="61"/>
      <c r="Q565" s="61">
        <v>2</v>
      </c>
      <c r="R565" s="61">
        <v>70</v>
      </c>
      <c r="S565" s="61">
        <v>82</v>
      </c>
      <c r="T565" s="52">
        <f t="shared" si="8"/>
        <v>599.11301249999997</v>
      </c>
      <c r="U565" s="66">
        <f>(G565/S565)/1.2114</f>
        <v>0.64428578906888623</v>
      </c>
      <c r="V565" s="1" t="s">
        <v>866</v>
      </c>
    </row>
    <row r="566" spans="1:22">
      <c r="A566" s="74" t="s">
        <v>17</v>
      </c>
      <c r="B566" s="47" t="s">
        <v>125</v>
      </c>
      <c r="C566" s="61" t="s">
        <v>122</v>
      </c>
      <c r="D566" s="62">
        <v>335600</v>
      </c>
      <c r="E566" s="48" t="s">
        <v>586</v>
      </c>
      <c r="F566" s="61" t="s">
        <v>591</v>
      </c>
      <c r="G566" s="50">
        <v>58</v>
      </c>
      <c r="H566" s="61">
        <v>12</v>
      </c>
      <c r="I566" s="61">
        <v>4</v>
      </c>
      <c r="J566" s="61"/>
      <c r="K566" s="61"/>
      <c r="L566" s="61"/>
      <c r="M566" s="78" t="s">
        <v>588</v>
      </c>
      <c r="N566" s="61"/>
      <c r="O566" s="61">
        <v>4</v>
      </c>
      <c r="P566" s="61"/>
      <c r="Q566" s="61">
        <v>3</v>
      </c>
      <c r="R566" s="61">
        <v>81</v>
      </c>
      <c r="S566" s="61">
        <v>79</v>
      </c>
      <c r="T566" s="52">
        <f t="shared" si="8"/>
        <v>521.47148137931038</v>
      </c>
      <c r="U566" s="53">
        <f>G566/((S566/1)*1.1408)</f>
        <v>0.64356347755073062</v>
      </c>
      <c r="V566" s="64" t="s">
        <v>671</v>
      </c>
    </row>
    <row r="567" spans="1:22">
      <c r="A567" s="74" t="s">
        <v>17</v>
      </c>
      <c r="B567" s="47" t="s">
        <v>419</v>
      </c>
      <c r="C567" s="61" t="s">
        <v>66</v>
      </c>
      <c r="D567" s="73">
        <v>570400</v>
      </c>
      <c r="E567" s="48" t="s">
        <v>586</v>
      </c>
      <c r="F567" s="61" t="s">
        <v>605</v>
      </c>
      <c r="G567" s="63">
        <v>62</v>
      </c>
      <c r="H567" s="61">
        <v>11</v>
      </c>
      <c r="I567" s="61"/>
      <c r="J567" s="61">
        <v>7</v>
      </c>
      <c r="K567" s="61">
        <v>1</v>
      </c>
      <c r="L567" s="61"/>
      <c r="M567" s="78" t="s">
        <v>588</v>
      </c>
      <c r="N567" s="61">
        <v>2.4</v>
      </c>
      <c r="O567" s="61">
        <v>3</v>
      </c>
      <c r="P567" s="61">
        <v>1</v>
      </c>
      <c r="Q567" s="61">
        <v>3</v>
      </c>
      <c r="R567" s="61">
        <v>45</v>
      </c>
      <c r="S567" s="61">
        <v>82</v>
      </c>
      <c r="T567" s="52">
        <f t="shared" si="8"/>
        <v>887.09895999999992</v>
      </c>
      <c r="U567" s="53">
        <f>(G567/S567)/1.1759</f>
        <v>0.64299477929722748</v>
      </c>
      <c r="V567" s="47" t="s">
        <v>771</v>
      </c>
    </row>
    <row r="568" spans="1:22">
      <c r="A568" s="59" t="s">
        <v>209</v>
      </c>
      <c r="B568" s="47" t="s">
        <v>253</v>
      </c>
      <c r="C568" s="61" t="s">
        <v>100</v>
      </c>
      <c r="D568" s="62">
        <v>442600</v>
      </c>
      <c r="E568" s="48" t="s">
        <v>586</v>
      </c>
      <c r="F568" s="48" t="s">
        <v>661</v>
      </c>
      <c r="G568" s="63">
        <v>56</v>
      </c>
      <c r="H568" s="61">
        <v>2</v>
      </c>
      <c r="I568" s="61">
        <v>13</v>
      </c>
      <c r="J568" s="61">
        <v>1</v>
      </c>
      <c r="K568" s="61"/>
      <c r="L568" s="61"/>
      <c r="M568" s="61"/>
      <c r="N568" s="61"/>
      <c r="O568" s="61">
        <v>8</v>
      </c>
      <c r="P568" s="61">
        <v>4</v>
      </c>
      <c r="Q568" s="61">
        <v>3</v>
      </c>
      <c r="R568" s="61">
        <v>86</v>
      </c>
      <c r="S568" s="61">
        <v>72</v>
      </c>
      <c r="T568" s="52">
        <f t="shared" si="8"/>
        <v>688.67295428571424</v>
      </c>
      <c r="U568" s="53">
        <f>(G568/S568)/1.2102</f>
        <v>0.64268532290346869</v>
      </c>
      <c r="V568" s="54" t="s">
        <v>138</v>
      </c>
    </row>
    <row r="569" spans="1:22">
      <c r="A569" s="46" t="s">
        <v>138</v>
      </c>
      <c r="B569" s="47" t="s">
        <v>529</v>
      </c>
      <c r="C569" s="48" t="s">
        <v>29</v>
      </c>
      <c r="D569" s="49">
        <v>360800</v>
      </c>
      <c r="E569" s="48" t="s">
        <v>586</v>
      </c>
      <c r="F569" s="48" t="s">
        <v>640</v>
      </c>
      <c r="G569" s="63">
        <v>71</v>
      </c>
      <c r="H569" s="61">
        <v>10</v>
      </c>
      <c r="I569" s="61">
        <v>2</v>
      </c>
      <c r="J569" s="61">
        <v>3</v>
      </c>
      <c r="K569" s="61"/>
      <c r="L569" s="61">
        <v>4</v>
      </c>
      <c r="M569" s="81" t="s">
        <v>732</v>
      </c>
      <c r="N569" s="61">
        <v>1.1000000000000001</v>
      </c>
      <c r="O569" s="61">
        <v>10</v>
      </c>
      <c r="P569" s="61">
        <v>2</v>
      </c>
      <c r="Q569" s="61">
        <v>5</v>
      </c>
      <c r="R569" s="61">
        <v>50</v>
      </c>
      <c r="S569" s="61">
        <v>89</v>
      </c>
      <c r="T569" s="52">
        <f t="shared" si="8"/>
        <v>563.34803830985925</v>
      </c>
      <c r="U569" s="53">
        <f>(G569/S569)/1.2456</f>
        <v>0.64045665461525692</v>
      </c>
      <c r="V569" s="54" t="s">
        <v>634</v>
      </c>
    </row>
    <row r="570" spans="1:22">
      <c r="A570" s="59" t="s">
        <v>209</v>
      </c>
      <c r="B570" s="47" t="s">
        <v>258</v>
      </c>
      <c r="C570" s="61" t="s">
        <v>106</v>
      </c>
      <c r="D570" s="62">
        <v>260600</v>
      </c>
      <c r="E570" s="48" t="s">
        <v>586</v>
      </c>
      <c r="F570" s="61" t="s">
        <v>624</v>
      </c>
      <c r="G570" s="63">
        <v>60</v>
      </c>
      <c r="H570" s="61">
        <v>6</v>
      </c>
      <c r="I570" s="61">
        <v>9</v>
      </c>
      <c r="J570" s="61">
        <v>7</v>
      </c>
      <c r="K570" s="61">
        <v>5</v>
      </c>
      <c r="L570" s="61"/>
      <c r="M570" s="61" t="s">
        <v>598</v>
      </c>
      <c r="N570" s="61"/>
      <c r="O570" s="61">
        <v>6</v>
      </c>
      <c r="P570" s="61">
        <v>3</v>
      </c>
      <c r="Q570" s="61">
        <v>2</v>
      </c>
      <c r="R570" s="61">
        <v>73</v>
      </c>
      <c r="S570" s="61">
        <v>82</v>
      </c>
      <c r="T570" s="52">
        <f t="shared" si="8"/>
        <v>406.90518333333341</v>
      </c>
      <c r="U570" s="53">
        <f>(G570/S570)/1.1425</f>
        <v>0.64044404120189991</v>
      </c>
      <c r="V570" s="47" t="s">
        <v>795</v>
      </c>
    </row>
    <row r="571" spans="1:22">
      <c r="A571" s="72" t="s">
        <v>209</v>
      </c>
      <c r="B571" s="1" t="s">
        <v>395</v>
      </c>
      <c r="C571" s="55" t="s">
        <v>37</v>
      </c>
      <c r="D571" s="71">
        <v>418300</v>
      </c>
      <c r="E571" s="48" t="s">
        <v>590</v>
      </c>
      <c r="F571" s="4" t="s">
        <v>591</v>
      </c>
      <c r="G571" s="50">
        <v>48</v>
      </c>
      <c r="H571" s="55">
        <v>7</v>
      </c>
      <c r="I571" s="55">
        <v>5</v>
      </c>
      <c r="J571" s="55">
        <v>1</v>
      </c>
      <c r="K571" s="55">
        <v>3</v>
      </c>
      <c r="L571" s="55"/>
      <c r="M571" s="56" t="s">
        <v>665</v>
      </c>
      <c r="N571" s="55">
        <v>1</v>
      </c>
      <c r="O571" s="55">
        <v>6</v>
      </c>
      <c r="P571" s="55">
        <v>3</v>
      </c>
      <c r="Q571" s="55">
        <v>3</v>
      </c>
      <c r="R571" s="55">
        <v>83</v>
      </c>
      <c r="S571" s="55">
        <v>61</v>
      </c>
      <c r="T571" s="52">
        <f t="shared" si="8"/>
        <v>654.7057308333334</v>
      </c>
      <c r="U571" s="53">
        <f>(G571/S571)/1.2316</f>
        <v>0.63891299602276652</v>
      </c>
      <c r="V571" s="1" t="s">
        <v>607</v>
      </c>
    </row>
    <row r="572" spans="1:22">
      <c r="A572" s="46" t="s">
        <v>138</v>
      </c>
      <c r="B572" s="1" t="s">
        <v>536</v>
      </c>
      <c r="C572" s="55" t="s">
        <v>37</v>
      </c>
      <c r="D572" s="62">
        <v>452200</v>
      </c>
      <c r="E572" s="48" t="s">
        <v>590</v>
      </c>
      <c r="F572" s="4" t="s">
        <v>591</v>
      </c>
      <c r="G572" s="50">
        <v>48</v>
      </c>
      <c r="H572" s="55">
        <v>4</v>
      </c>
      <c r="I572" s="55">
        <v>7</v>
      </c>
      <c r="J572" s="55">
        <v>1</v>
      </c>
      <c r="K572" s="55">
        <v>5</v>
      </c>
      <c r="L572" s="55"/>
      <c r="M572" s="56" t="s">
        <v>588</v>
      </c>
      <c r="N572" s="55">
        <v>0.1</v>
      </c>
      <c r="O572" s="55">
        <v>6</v>
      </c>
      <c r="P572" s="55">
        <v>1</v>
      </c>
      <c r="Q572" s="55">
        <v>2</v>
      </c>
      <c r="R572" s="55">
        <v>81</v>
      </c>
      <c r="S572" s="55">
        <v>61</v>
      </c>
      <c r="T572" s="52">
        <f t="shared" si="8"/>
        <v>707.76459833333342</v>
      </c>
      <c r="U572" s="53">
        <f>(G572/S572)/1.2316</f>
        <v>0.63891299602276652</v>
      </c>
      <c r="V572" s="1" t="s">
        <v>627</v>
      </c>
    </row>
    <row r="573" spans="1:22">
      <c r="A573" s="57" t="s">
        <v>17</v>
      </c>
      <c r="B573" s="47" t="s">
        <v>517</v>
      </c>
      <c r="C573" s="48" t="s">
        <v>116</v>
      </c>
      <c r="D573" s="49">
        <v>339700</v>
      </c>
      <c r="E573" s="4" t="s">
        <v>590</v>
      </c>
      <c r="F573" s="4" t="s">
        <v>597</v>
      </c>
      <c r="G573" s="63">
        <v>63</v>
      </c>
      <c r="H573" s="55">
        <v>8</v>
      </c>
      <c r="I573" s="55">
        <v>3</v>
      </c>
      <c r="J573" s="55">
        <v>5</v>
      </c>
      <c r="K573" s="55">
        <v>3</v>
      </c>
      <c r="L573" s="55"/>
      <c r="M573" s="58"/>
      <c r="N573" s="55"/>
      <c r="O573" s="55">
        <v>5</v>
      </c>
      <c r="P573" s="55"/>
      <c r="Q573" s="55">
        <v>1</v>
      </c>
      <c r="R573" s="55">
        <v>72</v>
      </c>
      <c r="S573" s="55">
        <v>82</v>
      </c>
      <c r="T573" s="52">
        <f t="shared" si="8"/>
        <v>531.72863555555546</v>
      </c>
      <c r="U573" s="53">
        <f>(G573/S573)/1.2026</f>
        <v>0.63885970640847278</v>
      </c>
      <c r="V573" s="1" t="s">
        <v>719</v>
      </c>
    </row>
    <row r="574" spans="1:22">
      <c r="A574" s="80" t="s">
        <v>288</v>
      </c>
      <c r="B574" s="86" t="s">
        <v>392</v>
      </c>
      <c r="C574" s="48" t="s">
        <v>58</v>
      </c>
      <c r="D574" s="87">
        <v>132900</v>
      </c>
      <c r="E574" s="55" t="s">
        <v>590</v>
      </c>
      <c r="F574" s="4" t="s">
        <v>615</v>
      </c>
      <c r="G574" s="50">
        <v>39</v>
      </c>
      <c r="H574" s="55">
        <v>1</v>
      </c>
      <c r="I574" s="55">
        <v>6</v>
      </c>
      <c r="J574" s="55">
        <v>1</v>
      </c>
      <c r="K574" s="55">
        <v>2</v>
      </c>
      <c r="L574" s="55">
        <v>7</v>
      </c>
      <c r="M574" s="58" t="s">
        <v>616</v>
      </c>
      <c r="N574" s="55"/>
      <c r="O574" s="55">
        <v>4</v>
      </c>
      <c r="P574" s="55">
        <v>1</v>
      </c>
      <c r="Q574" s="55">
        <v>1</v>
      </c>
      <c r="R574" s="55">
        <v>85</v>
      </c>
      <c r="S574" s="55">
        <v>53</v>
      </c>
      <c r="T574" s="52">
        <f t="shared" si="8"/>
        <v>208.27679076923079</v>
      </c>
      <c r="U574" s="53">
        <f>(G574/S574)/1.1532</f>
        <v>0.63809318123809711</v>
      </c>
      <c r="V574" s="1" t="s">
        <v>702</v>
      </c>
    </row>
    <row r="575" spans="1:22">
      <c r="A575" s="69" t="s">
        <v>138</v>
      </c>
      <c r="B575" s="1" t="s">
        <v>538</v>
      </c>
      <c r="C575" s="55" t="s">
        <v>45</v>
      </c>
      <c r="D575" s="71">
        <v>329600</v>
      </c>
      <c r="E575" s="4" t="s">
        <v>590</v>
      </c>
      <c r="F575" s="4" t="s">
        <v>610</v>
      </c>
      <c r="G575" s="63">
        <v>58</v>
      </c>
      <c r="H575" s="55">
        <v>6</v>
      </c>
      <c r="I575" s="55">
        <v>8</v>
      </c>
      <c r="J575" s="55">
        <v>3</v>
      </c>
      <c r="K575" s="55">
        <v>4</v>
      </c>
      <c r="L575" s="55"/>
      <c r="M575" s="58"/>
      <c r="N575" s="55">
        <v>0.1</v>
      </c>
      <c r="O575" s="55">
        <v>8</v>
      </c>
      <c r="P575" s="55">
        <v>1</v>
      </c>
      <c r="Q575" s="55"/>
      <c r="R575" s="55">
        <v>64</v>
      </c>
      <c r="S575" s="55">
        <v>77</v>
      </c>
      <c r="T575" s="52">
        <f t="shared" si="8"/>
        <v>517.47313655172422</v>
      </c>
      <c r="U575" s="53">
        <f>(G575/S575)/1.1826</f>
        <v>0.63694127621068253</v>
      </c>
      <c r="V575" s="1" t="s">
        <v>611</v>
      </c>
    </row>
    <row r="576" spans="1:22">
      <c r="A576" s="75" t="s">
        <v>138</v>
      </c>
      <c r="B576" s="1" t="s">
        <v>546</v>
      </c>
      <c r="C576" s="55" t="s">
        <v>66</v>
      </c>
      <c r="D576" s="62">
        <v>359500</v>
      </c>
      <c r="E576" s="4" t="s">
        <v>590</v>
      </c>
      <c r="F576" s="4" t="s">
        <v>626</v>
      </c>
      <c r="G576" s="63">
        <v>59</v>
      </c>
      <c r="H576" s="55">
        <v>8</v>
      </c>
      <c r="I576" s="55">
        <v>11</v>
      </c>
      <c r="J576" s="55">
        <v>2</v>
      </c>
      <c r="K576" s="55">
        <v>2</v>
      </c>
      <c r="L576" s="55"/>
      <c r="M576" s="58" t="s">
        <v>594</v>
      </c>
      <c r="N576" s="55">
        <v>0.1</v>
      </c>
      <c r="O576" s="55">
        <v>10</v>
      </c>
      <c r="P576" s="55">
        <v>1</v>
      </c>
      <c r="Q576" s="55">
        <v>2</v>
      </c>
      <c r="R576" s="55">
        <v>57</v>
      </c>
      <c r="S576" s="55">
        <v>76</v>
      </c>
      <c r="T576" s="52">
        <f t="shared" si="8"/>
        <v>566.67680338983052</v>
      </c>
      <c r="U576" s="53">
        <f>(G576/S576)/1.2237</f>
        <v>0.63440041633871391</v>
      </c>
      <c r="V576" s="1" t="s">
        <v>697</v>
      </c>
    </row>
    <row r="577" spans="1:22">
      <c r="A577" s="69" t="s">
        <v>304</v>
      </c>
      <c r="B577" s="1" t="s">
        <v>567</v>
      </c>
      <c r="C577" s="55" t="s">
        <v>34</v>
      </c>
      <c r="D577" s="71">
        <v>379100</v>
      </c>
      <c r="E577" s="48" t="s">
        <v>586</v>
      </c>
      <c r="F577" s="48" t="s">
        <v>639</v>
      </c>
      <c r="G577" s="50">
        <v>66</v>
      </c>
      <c r="H577" s="55">
        <v>8</v>
      </c>
      <c r="I577" s="55">
        <v>5</v>
      </c>
      <c r="J577" s="55">
        <v>9</v>
      </c>
      <c r="K577" s="55">
        <v>1</v>
      </c>
      <c r="L577" s="55"/>
      <c r="M577" s="58" t="s">
        <v>616</v>
      </c>
      <c r="N577" s="55"/>
      <c r="O577" s="55">
        <v>3</v>
      </c>
      <c r="P577" s="55"/>
      <c r="Q577" s="55">
        <v>2</v>
      </c>
      <c r="R577" s="55">
        <v>76</v>
      </c>
      <c r="S577" s="55">
        <v>83</v>
      </c>
      <c r="T577" s="52">
        <f t="shared" si="8"/>
        <v>598.17442287878794</v>
      </c>
      <c r="U577" s="53">
        <f>(G577/S577)/1.2547</f>
        <v>0.63376163456728007</v>
      </c>
      <c r="V577" s="1" t="s">
        <v>796</v>
      </c>
    </row>
    <row r="578" spans="1:22">
      <c r="A578" s="74" t="s">
        <v>17</v>
      </c>
      <c r="B578" s="47" t="s">
        <v>481</v>
      </c>
      <c r="C578" s="61" t="s">
        <v>18</v>
      </c>
      <c r="D578" s="62">
        <v>375200</v>
      </c>
      <c r="E578" s="48" t="s">
        <v>586</v>
      </c>
      <c r="F578" s="48" t="s">
        <v>600</v>
      </c>
      <c r="G578" s="63">
        <v>53</v>
      </c>
      <c r="H578" s="61">
        <v>9</v>
      </c>
      <c r="I578" s="61">
        <v>7</v>
      </c>
      <c r="J578" s="61">
        <v>5</v>
      </c>
      <c r="K578" s="61">
        <v>1</v>
      </c>
      <c r="L578" s="61"/>
      <c r="M578" s="61"/>
      <c r="N578" s="61"/>
      <c r="O578" s="61">
        <v>3</v>
      </c>
      <c r="P578" s="61"/>
      <c r="Q578" s="61">
        <v>2</v>
      </c>
      <c r="R578" s="61">
        <v>93</v>
      </c>
      <c r="S578" s="61">
        <v>74</v>
      </c>
      <c r="T578" s="52">
        <f t="shared" ref="T578:T641" si="9">(D578/1000)/U578</f>
        <v>593.90478792452825</v>
      </c>
      <c r="U578" s="53">
        <f>(G578/S578)/1.1337</f>
        <v>0.63175109483656722</v>
      </c>
      <c r="V578" s="47" t="s">
        <v>644</v>
      </c>
    </row>
    <row r="579" spans="1:22">
      <c r="A579" s="74" t="s">
        <v>17</v>
      </c>
      <c r="B579" s="47" t="s">
        <v>103</v>
      </c>
      <c r="C579" s="61" t="s">
        <v>100</v>
      </c>
      <c r="D579" s="62">
        <v>430800</v>
      </c>
      <c r="E579" s="48" t="s">
        <v>586</v>
      </c>
      <c r="F579" s="48" t="s">
        <v>661</v>
      </c>
      <c r="G579" s="63">
        <v>57</v>
      </c>
      <c r="H579" s="61">
        <v>10</v>
      </c>
      <c r="I579" s="61">
        <v>4</v>
      </c>
      <c r="J579" s="61">
        <v>4</v>
      </c>
      <c r="K579" s="61"/>
      <c r="L579" s="61"/>
      <c r="M579" s="61"/>
      <c r="N579" s="61">
        <v>0.1</v>
      </c>
      <c r="O579" s="61">
        <v>3</v>
      </c>
      <c r="P579" s="61">
        <v>1</v>
      </c>
      <c r="Q579" s="61">
        <v>1</v>
      </c>
      <c r="R579" s="61">
        <v>85</v>
      </c>
      <c r="S579" s="61">
        <v>75</v>
      </c>
      <c r="T579" s="52">
        <f t="shared" si="9"/>
        <v>685.99231578947365</v>
      </c>
      <c r="U579" s="53">
        <f>(G579/S579)/1.2102</f>
        <v>0.62799537266567518</v>
      </c>
      <c r="V579" s="54" t="s">
        <v>134</v>
      </c>
    </row>
    <row r="580" spans="1:22">
      <c r="A580" s="59" t="s">
        <v>209</v>
      </c>
      <c r="B580" s="47" t="s">
        <v>241</v>
      </c>
      <c r="C580" s="61" t="s">
        <v>76</v>
      </c>
      <c r="D580" s="62">
        <v>389200</v>
      </c>
      <c r="E580" s="4" t="s">
        <v>590</v>
      </c>
      <c r="F580" s="4" t="s">
        <v>600</v>
      </c>
      <c r="G580" s="63">
        <v>60</v>
      </c>
      <c r="H580" s="55">
        <v>14</v>
      </c>
      <c r="I580" s="55">
        <v>4</v>
      </c>
      <c r="J580" s="55">
        <v>1</v>
      </c>
      <c r="K580" s="55">
        <v>3</v>
      </c>
      <c r="L580" s="55"/>
      <c r="M580" s="58" t="s">
        <v>601</v>
      </c>
      <c r="N580" s="55">
        <v>1.1000000000000001</v>
      </c>
      <c r="O580" s="55">
        <v>7</v>
      </c>
      <c r="P580" s="55">
        <v>6</v>
      </c>
      <c r="Q580" s="55">
        <v>3</v>
      </c>
      <c r="R580" s="55">
        <v>55</v>
      </c>
      <c r="S580" s="55">
        <v>76</v>
      </c>
      <c r="T580" s="52">
        <f t="shared" si="9"/>
        <v>622.74075733333336</v>
      </c>
      <c r="U580" s="53">
        <f>(G580/S580)/1.2632</f>
        <v>0.62497916736108794</v>
      </c>
      <c r="V580" s="1" t="s">
        <v>209</v>
      </c>
    </row>
    <row r="581" spans="1:22">
      <c r="A581" s="74" t="s">
        <v>17</v>
      </c>
      <c r="B581" s="47" t="s">
        <v>95</v>
      </c>
      <c r="C581" s="61" t="s">
        <v>90</v>
      </c>
      <c r="D581" s="62">
        <v>377300</v>
      </c>
      <c r="E581" s="61" t="s">
        <v>586</v>
      </c>
      <c r="F581" s="48" t="s">
        <v>630</v>
      </c>
      <c r="G581" s="63">
        <v>49</v>
      </c>
      <c r="H581" s="61">
        <v>3</v>
      </c>
      <c r="I581" s="61">
        <v>6</v>
      </c>
      <c r="J581" s="61">
        <v>4</v>
      </c>
      <c r="K581" s="61">
        <v>2</v>
      </c>
      <c r="L581" s="61"/>
      <c r="M581" s="61"/>
      <c r="N581" s="61"/>
      <c r="O581" s="61">
        <v>3</v>
      </c>
      <c r="P581" s="61"/>
      <c r="Q581" s="61"/>
      <c r="R581" s="61">
        <v>88</v>
      </c>
      <c r="S581" s="61">
        <v>63</v>
      </c>
      <c r="T581" s="52">
        <f t="shared" si="9"/>
        <v>603.8524799999999</v>
      </c>
      <c r="U581" s="53">
        <f>(G581/S581)/1.2448</f>
        <v>0.62482147957726375</v>
      </c>
      <c r="V581" s="1" t="s">
        <v>706</v>
      </c>
    </row>
    <row r="582" spans="1:22">
      <c r="A582" s="76" t="s">
        <v>17</v>
      </c>
      <c r="B582" s="94" t="s">
        <v>310</v>
      </c>
      <c r="C582" s="55" t="s">
        <v>34</v>
      </c>
      <c r="D582" s="95">
        <v>167200</v>
      </c>
      <c r="E582" s="48" t="s">
        <v>586</v>
      </c>
      <c r="F582" s="48" t="s">
        <v>639</v>
      </c>
      <c r="G582" s="50">
        <v>54</v>
      </c>
      <c r="H582" s="55">
        <v>9</v>
      </c>
      <c r="I582" s="55">
        <v>4</v>
      </c>
      <c r="J582" s="55">
        <v>5</v>
      </c>
      <c r="K582" s="55">
        <v>2</v>
      </c>
      <c r="L582" s="55"/>
      <c r="M582" s="58" t="s">
        <v>601</v>
      </c>
      <c r="N582" s="55"/>
      <c r="O582" s="55">
        <v>4</v>
      </c>
      <c r="P582" s="55"/>
      <c r="Q582" s="55">
        <v>2</v>
      </c>
      <c r="R582" s="55">
        <v>84</v>
      </c>
      <c r="S582" s="55">
        <v>69</v>
      </c>
      <c r="T582" s="52">
        <f t="shared" si="9"/>
        <v>268.05968444444437</v>
      </c>
      <c r="U582" s="53">
        <f>(G582/S582)/1.2547</f>
        <v>0.6237416877757026</v>
      </c>
      <c r="V582" s="1" t="s">
        <v>652</v>
      </c>
    </row>
    <row r="583" spans="1:22">
      <c r="A583" s="75" t="s">
        <v>138</v>
      </c>
      <c r="B583" s="86" t="s">
        <v>347</v>
      </c>
      <c r="C583" s="61" t="s">
        <v>76</v>
      </c>
      <c r="D583" s="90">
        <v>123900</v>
      </c>
      <c r="E583" s="4" t="s">
        <v>590</v>
      </c>
      <c r="F583" s="4" t="s">
        <v>600</v>
      </c>
      <c r="G583" s="63">
        <v>26</v>
      </c>
      <c r="H583" s="55">
        <v>1</v>
      </c>
      <c r="I583" s="55">
        <v>5</v>
      </c>
      <c r="J583" s="55">
        <v>1</v>
      </c>
      <c r="K583" s="55">
        <v>1</v>
      </c>
      <c r="L583" s="55">
        <v>3</v>
      </c>
      <c r="M583" s="58"/>
      <c r="N583" s="55"/>
      <c r="O583" s="55">
        <v>3</v>
      </c>
      <c r="P583" s="55">
        <v>1</v>
      </c>
      <c r="Q583" s="55">
        <v>1</v>
      </c>
      <c r="R583" s="55">
        <v>50</v>
      </c>
      <c r="S583" s="160">
        <v>33</v>
      </c>
      <c r="T583" s="52">
        <f t="shared" si="9"/>
        <v>198.64791692307693</v>
      </c>
      <c r="U583" s="53">
        <f>(G583/S583)/1.2632</f>
        <v>0.62371658318460088</v>
      </c>
      <c r="V583" s="1" t="s">
        <v>138</v>
      </c>
    </row>
    <row r="584" spans="1:22">
      <c r="A584" s="74" t="s">
        <v>17</v>
      </c>
      <c r="B584" s="47" t="s">
        <v>503</v>
      </c>
      <c r="C584" s="61" t="s">
        <v>66</v>
      </c>
      <c r="D584" s="62">
        <v>343400</v>
      </c>
      <c r="E584" s="48" t="s">
        <v>586</v>
      </c>
      <c r="F584" s="61" t="s">
        <v>605</v>
      </c>
      <c r="G584" s="63">
        <v>66</v>
      </c>
      <c r="H584" s="61">
        <v>12</v>
      </c>
      <c r="I584" s="61">
        <v>4</v>
      </c>
      <c r="J584" s="61">
        <v>4</v>
      </c>
      <c r="K584" s="61">
        <v>3</v>
      </c>
      <c r="L584" s="61"/>
      <c r="M584" s="61" t="s">
        <v>616</v>
      </c>
      <c r="N584" s="61"/>
      <c r="O584" s="61">
        <v>4</v>
      </c>
      <c r="P584" s="61"/>
      <c r="Q584" s="61">
        <v>4</v>
      </c>
      <c r="R584" s="61">
        <v>87</v>
      </c>
      <c r="S584" s="61">
        <v>90</v>
      </c>
      <c r="T584" s="52">
        <f t="shared" si="9"/>
        <v>550.64189999999996</v>
      </c>
      <c r="U584" s="53">
        <f>(G584/S584)/1.1759</f>
        <v>0.62363579669473024</v>
      </c>
      <c r="V584" s="47" t="s">
        <v>883</v>
      </c>
    </row>
    <row r="585" spans="1:22">
      <c r="A585" s="72" t="s">
        <v>209</v>
      </c>
      <c r="B585" s="47" t="s">
        <v>228</v>
      </c>
      <c r="C585" s="48" t="s">
        <v>49</v>
      </c>
      <c r="D585" s="49">
        <v>348100</v>
      </c>
      <c r="E585" s="55" t="s">
        <v>590</v>
      </c>
      <c r="F585" s="4" t="s">
        <v>608</v>
      </c>
      <c r="G585" s="63">
        <v>62</v>
      </c>
      <c r="H585" s="55">
        <v>13</v>
      </c>
      <c r="I585" s="55">
        <v>6</v>
      </c>
      <c r="J585" s="55">
        <v>4</v>
      </c>
      <c r="K585" s="55">
        <v>5</v>
      </c>
      <c r="L585" s="55"/>
      <c r="M585" s="58" t="s">
        <v>632</v>
      </c>
      <c r="N585" s="55">
        <v>0.1</v>
      </c>
      <c r="O585" s="55">
        <v>7</v>
      </c>
      <c r="P585" s="55">
        <v>3</v>
      </c>
      <c r="Q585" s="55">
        <v>7</v>
      </c>
      <c r="R585" s="55">
        <v>47</v>
      </c>
      <c r="S585" s="55">
        <v>77</v>
      </c>
      <c r="T585" s="52">
        <f t="shared" si="9"/>
        <v>559.37592629032258</v>
      </c>
      <c r="U585" s="53">
        <f>(G585/S585)/1.2939</f>
        <v>0.6223006454863631</v>
      </c>
      <c r="V585" s="1" t="s">
        <v>699</v>
      </c>
    </row>
    <row r="586" spans="1:22">
      <c r="A586" s="75" t="s">
        <v>138</v>
      </c>
      <c r="B586" s="86" t="s">
        <v>350</v>
      </c>
      <c r="C586" s="61" t="s">
        <v>100</v>
      </c>
      <c r="D586" s="90">
        <v>117300</v>
      </c>
      <c r="E586" s="48" t="s">
        <v>586</v>
      </c>
      <c r="F586" s="48" t="s">
        <v>661</v>
      </c>
      <c r="G586" s="63">
        <v>61</v>
      </c>
      <c r="H586" s="61">
        <v>4</v>
      </c>
      <c r="I586" s="61">
        <v>3</v>
      </c>
      <c r="J586" s="61">
        <v>2</v>
      </c>
      <c r="K586" s="61">
        <v>7</v>
      </c>
      <c r="L586" s="61"/>
      <c r="M586" s="78" t="s">
        <v>606</v>
      </c>
      <c r="N586" s="61">
        <v>2</v>
      </c>
      <c r="O586" s="61">
        <v>4</v>
      </c>
      <c r="P586" s="61"/>
      <c r="Q586" s="61">
        <v>3</v>
      </c>
      <c r="R586" s="61">
        <v>85</v>
      </c>
      <c r="S586" s="61">
        <v>81</v>
      </c>
      <c r="T586" s="52">
        <f t="shared" si="9"/>
        <v>188.49956163934425</v>
      </c>
      <c r="U586" s="53">
        <f>(G586/S586)/1.2102</f>
        <v>0.62228261423986653</v>
      </c>
      <c r="V586" s="54" t="s">
        <v>138</v>
      </c>
    </row>
    <row r="587" spans="1:22">
      <c r="A587" s="89" t="s">
        <v>288</v>
      </c>
      <c r="B587" s="47" t="s">
        <v>300</v>
      </c>
      <c r="C587" s="61" t="s">
        <v>90</v>
      </c>
      <c r="D587" s="62">
        <v>304000</v>
      </c>
      <c r="E587" s="61" t="s">
        <v>586</v>
      </c>
      <c r="F587" s="48" t="s">
        <v>630</v>
      </c>
      <c r="G587" s="63">
        <v>48</v>
      </c>
      <c r="H587" s="61">
        <v>3</v>
      </c>
      <c r="I587" s="61">
        <v>4</v>
      </c>
      <c r="J587" s="61"/>
      <c r="K587" s="61">
        <v>5</v>
      </c>
      <c r="L587" s="61">
        <v>17</v>
      </c>
      <c r="M587" s="78" t="s">
        <v>668</v>
      </c>
      <c r="N587" s="61"/>
      <c r="O587" s="61">
        <v>5</v>
      </c>
      <c r="P587" s="61">
        <v>3</v>
      </c>
      <c r="Q587" s="61">
        <v>2</v>
      </c>
      <c r="R587" s="61">
        <v>85</v>
      </c>
      <c r="S587" s="61">
        <v>62</v>
      </c>
      <c r="T587" s="52">
        <f t="shared" si="9"/>
        <v>488.79146666666662</v>
      </c>
      <c r="U587" s="53">
        <f>(G587/S587)/1.2448</f>
        <v>0.62194211792022558</v>
      </c>
      <c r="V587" s="1" t="s">
        <v>642</v>
      </c>
    </row>
    <row r="588" spans="1:22">
      <c r="A588" s="57" t="s">
        <v>17</v>
      </c>
      <c r="B588" s="47" t="s">
        <v>518</v>
      </c>
      <c r="C588" s="48" t="s">
        <v>116</v>
      </c>
      <c r="D588" s="49">
        <v>497000</v>
      </c>
      <c r="E588" s="48" t="s">
        <v>586</v>
      </c>
      <c r="F588" s="48" t="s">
        <v>602</v>
      </c>
      <c r="G588" s="50">
        <v>58</v>
      </c>
      <c r="H588" s="61">
        <v>8</v>
      </c>
      <c r="I588" s="61">
        <v>7</v>
      </c>
      <c r="J588" s="61">
        <v>1</v>
      </c>
      <c r="K588" s="61"/>
      <c r="L588" s="61"/>
      <c r="M588" s="61" t="s">
        <v>601</v>
      </c>
      <c r="N588" s="61">
        <v>1</v>
      </c>
      <c r="O588" s="61">
        <v>6</v>
      </c>
      <c r="P588" s="61"/>
      <c r="Q588" s="61">
        <v>1</v>
      </c>
      <c r="R588" s="61">
        <v>66</v>
      </c>
      <c r="S588" s="61">
        <v>77</v>
      </c>
      <c r="T588" s="52">
        <f t="shared" si="9"/>
        <v>799.29425172413789</v>
      </c>
      <c r="U588" s="66">
        <f>(G588/S588)/1.2114</f>
        <v>0.62179854156080017</v>
      </c>
      <c r="V588" s="1" t="s">
        <v>622</v>
      </c>
    </row>
    <row r="589" spans="1:22">
      <c r="A589" s="57" t="s">
        <v>17</v>
      </c>
      <c r="B589" s="47" t="s">
        <v>516</v>
      </c>
      <c r="C589" s="48" t="s">
        <v>116</v>
      </c>
      <c r="D589" s="49">
        <v>287700</v>
      </c>
      <c r="E589" s="4" t="s">
        <v>590</v>
      </c>
      <c r="F589" s="4" t="s">
        <v>597</v>
      </c>
      <c r="G589" s="63">
        <v>68</v>
      </c>
      <c r="H589" s="55">
        <v>6</v>
      </c>
      <c r="I589" s="55">
        <v>4</v>
      </c>
      <c r="J589" s="55">
        <v>2</v>
      </c>
      <c r="K589" s="55">
        <v>2</v>
      </c>
      <c r="L589" s="55">
        <v>1</v>
      </c>
      <c r="M589" s="56" t="s">
        <v>645</v>
      </c>
      <c r="N589" s="55"/>
      <c r="O589" s="55">
        <v>7</v>
      </c>
      <c r="P589" s="55"/>
      <c r="Q589" s="55">
        <v>1</v>
      </c>
      <c r="R589" s="55">
        <v>90</v>
      </c>
      <c r="S589" s="55">
        <v>91</v>
      </c>
      <c r="T589" s="52">
        <f t="shared" si="9"/>
        <v>463.01337970588224</v>
      </c>
      <c r="U589" s="53">
        <f>(G589/S589)/1.2026</f>
        <v>0.621364333321759</v>
      </c>
      <c r="V589" s="1" t="s">
        <v>17</v>
      </c>
    </row>
    <row r="590" spans="1:22">
      <c r="A590" s="74" t="s">
        <v>17</v>
      </c>
      <c r="B590" s="1" t="s">
        <v>506</v>
      </c>
      <c r="C590" s="55" t="s">
        <v>70</v>
      </c>
      <c r="D590" s="62">
        <v>454200</v>
      </c>
      <c r="E590" s="4" t="s">
        <v>590</v>
      </c>
      <c r="F590" s="4" t="s">
        <v>605</v>
      </c>
      <c r="G590" s="63">
        <v>70</v>
      </c>
      <c r="H590" s="55">
        <v>14</v>
      </c>
      <c r="I590" s="55">
        <v>10</v>
      </c>
      <c r="J590" s="55">
        <v>3</v>
      </c>
      <c r="K590" s="55">
        <v>1</v>
      </c>
      <c r="L590" s="55"/>
      <c r="M590" s="58" t="s">
        <v>616</v>
      </c>
      <c r="N590" s="55"/>
      <c r="O590" s="55">
        <v>2</v>
      </c>
      <c r="P590" s="55"/>
      <c r="Q590" s="55">
        <v>3</v>
      </c>
      <c r="R590" s="55">
        <v>83</v>
      </c>
      <c r="S590" s="55">
        <v>90</v>
      </c>
      <c r="T590" s="52">
        <f t="shared" si="9"/>
        <v>733.29292285714291</v>
      </c>
      <c r="U590" s="53">
        <f>(G590/S590)/1.2557</f>
        <v>0.61939776839832583</v>
      </c>
      <c r="V590" s="1" t="s">
        <v>653</v>
      </c>
    </row>
    <row r="591" spans="1:22">
      <c r="A591" s="57" t="s">
        <v>17</v>
      </c>
      <c r="B591" s="47" t="s">
        <v>494</v>
      </c>
      <c r="C591" s="48" t="s">
        <v>49</v>
      </c>
      <c r="D591" s="49">
        <v>324900</v>
      </c>
      <c r="E591" s="48" t="s">
        <v>586</v>
      </c>
      <c r="F591" s="48" t="s">
        <v>633</v>
      </c>
      <c r="G591" s="50">
        <v>39</v>
      </c>
      <c r="H591" s="61">
        <v>4</v>
      </c>
      <c r="I591" s="61">
        <v>3</v>
      </c>
      <c r="J591" s="61"/>
      <c r="K591" s="61">
        <v>1</v>
      </c>
      <c r="L591" s="61"/>
      <c r="M591" s="61"/>
      <c r="N591" s="61"/>
      <c r="O591" s="61">
        <v>3</v>
      </c>
      <c r="P591" s="61"/>
      <c r="Q591" s="61"/>
      <c r="R591" s="61">
        <v>85</v>
      </c>
      <c r="S591" s="61">
        <v>52</v>
      </c>
      <c r="T591" s="52">
        <f t="shared" si="9"/>
        <v>524.77847999999994</v>
      </c>
      <c r="U591" s="66">
        <f>(G591/S591)/1.2114</f>
        <v>0.61911837543338288</v>
      </c>
      <c r="V591" s="1" t="s">
        <v>614</v>
      </c>
    </row>
    <row r="592" spans="1:22">
      <c r="A592" s="75" t="s">
        <v>138</v>
      </c>
      <c r="B592" s="47" t="s">
        <v>204</v>
      </c>
      <c r="C592" s="61" t="s">
        <v>122</v>
      </c>
      <c r="D592" s="62">
        <v>258800</v>
      </c>
      <c r="E592" s="4" t="s">
        <v>590</v>
      </c>
      <c r="F592" s="4" t="s">
        <v>639</v>
      </c>
      <c r="G592" s="63">
        <v>49</v>
      </c>
      <c r="H592" s="55">
        <v>3</v>
      </c>
      <c r="I592" s="55">
        <v>6</v>
      </c>
      <c r="J592" s="55">
        <v>1</v>
      </c>
      <c r="K592" s="55">
        <v>3</v>
      </c>
      <c r="L592" s="55"/>
      <c r="M592" s="56" t="s">
        <v>588</v>
      </c>
      <c r="N592" s="55">
        <v>1</v>
      </c>
      <c r="O592" s="55">
        <v>5</v>
      </c>
      <c r="P592" s="55">
        <v>1</v>
      </c>
      <c r="Q592" s="55">
        <v>1</v>
      </c>
      <c r="R592" s="55">
        <v>66</v>
      </c>
      <c r="S592" s="55">
        <v>67</v>
      </c>
      <c r="T592" s="52">
        <f t="shared" si="9"/>
        <v>418.48593795918373</v>
      </c>
      <c r="U592" s="53">
        <f>(G592/S592)/1.1826</f>
        <v>0.618419823762971</v>
      </c>
      <c r="V592" s="1" t="s">
        <v>138</v>
      </c>
    </row>
    <row r="593" spans="1:22">
      <c r="A593" s="74" t="s">
        <v>17</v>
      </c>
      <c r="B593" s="47" t="s">
        <v>78</v>
      </c>
      <c r="C593" s="61" t="s">
        <v>76</v>
      </c>
      <c r="D593" s="62">
        <v>365700</v>
      </c>
      <c r="E593" s="4" t="s">
        <v>590</v>
      </c>
      <c r="F593" s="4" t="s">
        <v>600</v>
      </c>
      <c r="G593" s="63">
        <v>64</v>
      </c>
      <c r="H593" s="55">
        <v>7</v>
      </c>
      <c r="I593" s="55">
        <v>9</v>
      </c>
      <c r="J593" s="55">
        <v>6</v>
      </c>
      <c r="K593" s="55">
        <v>2</v>
      </c>
      <c r="L593" s="55"/>
      <c r="M593" s="58" t="s">
        <v>594</v>
      </c>
      <c r="N593" s="55"/>
      <c r="O593" s="55">
        <v>4</v>
      </c>
      <c r="P593" s="55"/>
      <c r="Q593" s="55">
        <v>1</v>
      </c>
      <c r="R593" s="55">
        <v>81</v>
      </c>
      <c r="S593" s="55">
        <v>82</v>
      </c>
      <c r="T593" s="52">
        <f t="shared" si="9"/>
        <v>591.87630749999994</v>
      </c>
      <c r="U593" s="53">
        <f>(G593/S593)/1.2632</f>
        <v>0.61786558334234387</v>
      </c>
      <c r="V593" s="1" t="s">
        <v>617</v>
      </c>
    </row>
    <row r="594" spans="1:22">
      <c r="A594" s="75" t="s">
        <v>138</v>
      </c>
      <c r="B594" s="47" t="s">
        <v>556</v>
      </c>
      <c r="C594" s="61" t="s">
        <v>76</v>
      </c>
      <c r="D594" s="62">
        <v>364700</v>
      </c>
      <c r="E594" s="4" t="s">
        <v>590</v>
      </c>
      <c r="F594" s="4" t="s">
        <v>600</v>
      </c>
      <c r="G594" s="63">
        <v>60</v>
      </c>
      <c r="H594" s="55">
        <v>11</v>
      </c>
      <c r="I594" s="55">
        <v>8</v>
      </c>
      <c r="J594" s="55">
        <v>4</v>
      </c>
      <c r="K594" s="55"/>
      <c r="L594" s="55"/>
      <c r="M594" s="58" t="s">
        <v>601</v>
      </c>
      <c r="N594" s="55"/>
      <c r="O594" s="55">
        <v>5</v>
      </c>
      <c r="P594" s="55"/>
      <c r="Q594" s="55">
        <v>3</v>
      </c>
      <c r="R594" s="55">
        <v>84</v>
      </c>
      <c r="S594" s="55">
        <v>77</v>
      </c>
      <c r="T594" s="52">
        <f t="shared" si="9"/>
        <v>591.21760133333339</v>
      </c>
      <c r="U594" s="53">
        <f>(G594/S594)/1.2632</f>
        <v>0.61686255479795693</v>
      </c>
      <c r="V594" s="1" t="s">
        <v>627</v>
      </c>
    </row>
    <row r="595" spans="1:22">
      <c r="A595" s="57" t="s">
        <v>17</v>
      </c>
      <c r="B595" s="47" t="s">
        <v>495</v>
      </c>
      <c r="C595" s="48" t="s">
        <v>49</v>
      </c>
      <c r="D595" s="49">
        <v>265400</v>
      </c>
      <c r="E595" s="48" t="s">
        <v>586</v>
      </c>
      <c r="F595" s="48" t="s">
        <v>633</v>
      </c>
      <c r="G595" s="50">
        <v>62</v>
      </c>
      <c r="H595" s="61">
        <v>3</v>
      </c>
      <c r="I595" s="61">
        <v>5</v>
      </c>
      <c r="J595" s="61">
        <v>2</v>
      </c>
      <c r="K595" s="61">
        <v>4</v>
      </c>
      <c r="L595" s="61"/>
      <c r="M595" s="61"/>
      <c r="N595" s="61"/>
      <c r="O595" s="61">
        <v>4</v>
      </c>
      <c r="P595" s="61">
        <v>1</v>
      </c>
      <c r="Q595" s="61"/>
      <c r="R595" s="61">
        <v>75</v>
      </c>
      <c r="S595" s="61">
        <v>83</v>
      </c>
      <c r="T595" s="52">
        <f t="shared" si="9"/>
        <v>430.40260451612903</v>
      </c>
      <c r="U595" s="66">
        <f>(G595/S595)/1.2114</f>
        <v>0.6166319562549355</v>
      </c>
      <c r="V595" s="1" t="s">
        <v>860</v>
      </c>
    </row>
    <row r="596" spans="1:22">
      <c r="A596" s="75" t="s">
        <v>138</v>
      </c>
      <c r="B596" s="1" t="s">
        <v>533</v>
      </c>
      <c r="C596" s="55" t="s">
        <v>34</v>
      </c>
      <c r="D596" s="62">
        <v>334900</v>
      </c>
      <c r="E596" s="4" t="s">
        <v>590</v>
      </c>
      <c r="F596" s="4" t="s">
        <v>587</v>
      </c>
      <c r="G596" s="63">
        <v>61</v>
      </c>
      <c r="H596" s="55">
        <v>4</v>
      </c>
      <c r="I596" s="55">
        <v>7</v>
      </c>
      <c r="J596" s="55">
        <v>3</v>
      </c>
      <c r="K596" s="55">
        <v>2</v>
      </c>
      <c r="L596" s="55">
        <v>5</v>
      </c>
      <c r="M596" s="56" t="s">
        <v>643</v>
      </c>
      <c r="N596" s="55">
        <v>0.1</v>
      </c>
      <c r="O596" s="55">
        <v>8</v>
      </c>
      <c r="P596" s="55">
        <v>1</v>
      </c>
      <c r="Q596" s="55">
        <v>2</v>
      </c>
      <c r="R596" s="55">
        <v>63</v>
      </c>
      <c r="S596" s="55">
        <v>83</v>
      </c>
      <c r="T596" s="52">
        <f t="shared" si="9"/>
        <v>544.72418327868854</v>
      </c>
      <c r="U596" s="53">
        <f>(G596/S596)/1.1954</f>
        <v>0.6148065576678472</v>
      </c>
      <c r="V596" s="1" t="s">
        <v>702</v>
      </c>
    </row>
    <row r="597" spans="1:22">
      <c r="A597" s="75" t="s">
        <v>138</v>
      </c>
      <c r="B597" s="47" t="s">
        <v>548</v>
      </c>
      <c r="C597" s="61" t="s">
        <v>70</v>
      </c>
      <c r="D597" s="62">
        <v>311200</v>
      </c>
      <c r="E597" s="4" t="s">
        <v>590</v>
      </c>
      <c r="F597" s="4" t="s">
        <v>605</v>
      </c>
      <c r="G597" s="63">
        <v>64</v>
      </c>
      <c r="H597" s="55">
        <v>7</v>
      </c>
      <c r="I597" s="55">
        <v>8</v>
      </c>
      <c r="J597" s="55">
        <v>5</v>
      </c>
      <c r="K597" s="55">
        <v>3</v>
      </c>
      <c r="L597" s="55"/>
      <c r="M597" s="58" t="s">
        <v>594</v>
      </c>
      <c r="N597" s="55">
        <v>1</v>
      </c>
      <c r="O597" s="55">
        <v>6</v>
      </c>
      <c r="P597" s="55"/>
      <c r="Q597" s="55">
        <v>2</v>
      </c>
      <c r="R597" s="55">
        <v>73</v>
      </c>
      <c r="S597" s="55">
        <v>83</v>
      </c>
      <c r="T597" s="52">
        <f t="shared" si="9"/>
        <v>506.78482374999993</v>
      </c>
      <c r="U597" s="53">
        <f>(G597/S597)/1.2557</f>
        <v>0.61406732288715271</v>
      </c>
      <c r="V597" s="1" t="s">
        <v>138</v>
      </c>
    </row>
    <row r="598" spans="1:22">
      <c r="A598" s="74" t="s">
        <v>17</v>
      </c>
      <c r="B598" s="1" t="s">
        <v>57</v>
      </c>
      <c r="C598" s="55" t="s">
        <v>52</v>
      </c>
      <c r="D598" s="62">
        <v>463000</v>
      </c>
      <c r="E598" s="48" t="s">
        <v>590</v>
      </c>
      <c r="F598" s="48" t="s">
        <v>640</v>
      </c>
      <c r="G598" s="50">
        <v>31</v>
      </c>
      <c r="H598" s="55">
        <v>8</v>
      </c>
      <c r="I598" s="55">
        <v>2</v>
      </c>
      <c r="J598" s="55">
        <v>8</v>
      </c>
      <c r="K598" s="55"/>
      <c r="L598" s="55"/>
      <c r="M598" s="58"/>
      <c r="N598" s="55"/>
      <c r="O598" s="55">
        <v>1</v>
      </c>
      <c r="P598" s="55"/>
      <c r="Q598" s="55">
        <v>3</v>
      </c>
      <c r="R598" s="55">
        <v>70</v>
      </c>
      <c r="S598" s="55">
        <v>41</v>
      </c>
      <c r="T598" s="52">
        <f t="shared" si="9"/>
        <v>754.17621935483874</v>
      </c>
      <c r="U598" s="53">
        <f>(G598/S598)/1.2316</f>
        <v>0.61391487575155057</v>
      </c>
      <c r="V598" s="1" t="s">
        <v>902</v>
      </c>
    </row>
    <row r="599" spans="1:22">
      <c r="A599" s="72" t="s">
        <v>209</v>
      </c>
      <c r="B599" s="86" t="s">
        <v>380</v>
      </c>
      <c r="C599" s="48" t="s">
        <v>116</v>
      </c>
      <c r="D599" s="87">
        <v>180300</v>
      </c>
      <c r="E599" s="48" t="s">
        <v>586</v>
      </c>
      <c r="F599" s="48" t="s">
        <v>602</v>
      </c>
      <c r="G599" s="50">
        <v>29</v>
      </c>
      <c r="H599" s="61">
        <v>5</v>
      </c>
      <c r="I599" s="61">
        <v>4</v>
      </c>
      <c r="J599" s="61"/>
      <c r="K599" s="61">
        <v>1</v>
      </c>
      <c r="L599" s="61"/>
      <c r="M599" s="61" t="s">
        <v>616</v>
      </c>
      <c r="N599" s="61">
        <v>1</v>
      </c>
      <c r="O599" s="61">
        <v>1</v>
      </c>
      <c r="P599" s="61"/>
      <c r="Q599" s="61">
        <v>3</v>
      </c>
      <c r="R599" s="61">
        <v>55</v>
      </c>
      <c r="S599" s="161">
        <v>39</v>
      </c>
      <c r="T599" s="52">
        <f t="shared" si="9"/>
        <v>293.73108206896552</v>
      </c>
      <c r="U599" s="66">
        <f>(G599/S599)/1.2114</f>
        <v>0.6138267653869437</v>
      </c>
      <c r="V599" s="1" t="s">
        <v>607</v>
      </c>
    </row>
    <row r="600" spans="1:22">
      <c r="A600" s="75" t="s">
        <v>265</v>
      </c>
      <c r="B600" s="47" t="s">
        <v>563</v>
      </c>
      <c r="C600" s="61" t="s">
        <v>18</v>
      </c>
      <c r="D600" s="62">
        <v>399500</v>
      </c>
      <c r="E600" s="48" t="s">
        <v>586</v>
      </c>
      <c r="F600" s="48" t="s">
        <v>600</v>
      </c>
      <c r="G600" s="63">
        <v>54</v>
      </c>
      <c r="H600" s="61">
        <v>9</v>
      </c>
      <c r="I600" s="61">
        <v>5</v>
      </c>
      <c r="J600" s="61">
        <v>5</v>
      </c>
      <c r="K600" s="61">
        <v>4</v>
      </c>
      <c r="L600" s="61"/>
      <c r="M600" s="61" t="s">
        <v>598</v>
      </c>
      <c r="N600" s="61"/>
      <c r="O600" s="61">
        <v>3</v>
      </c>
      <c r="P600" s="61"/>
      <c r="Q600" s="61">
        <v>2</v>
      </c>
      <c r="R600" s="61">
        <v>85</v>
      </c>
      <c r="S600" s="61">
        <v>78</v>
      </c>
      <c r="T600" s="52">
        <f t="shared" si="9"/>
        <v>654.20788333333326</v>
      </c>
      <c r="U600" s="53">
        <f>(G600/S600)/1.1337</f>
        <v>0.61066216133694307</v>
      </c>
      <c r="V600" s="47" t="s">
        <v>607</v>
      </c>
    </row>
    <row r="601" spans="1:22">
      <c r="A601" s="74" t="s">
        <v>17</v>
      </c>
      <c r="B601" s="47" t="s">
        <v>508</v>
      </c>
      <c r="C601" s="61" t="s">
        <v>70</v>
      </c>
      <c r="D601" s="62">
        <v>296100</v>
      </c>
      <c r="E601" s="4" t="s">
        <v>590</v>
      </c>
      <c r="F601" s="4" t="s">
        <v>605</v>
      </c>
      <c r="G601" s="63">
        <v>72</v>
      </c>
      <c r="H601" s="55">
        <v>9</v>
      </c>
      <c r="I601" s="55">
        <v>7</v>
      </c>
      <c r="J601" s="55">
        <v>2</v>
      </c>
      <c r="K601" s="55">
        <v>2</v>
      </c>
      <c r="L601" s="55"/>
      <c r="M601" s="56" t="s">
        <v>665</v>
      </c>
      <c r="N601" s="55"/>
      <c r="O601" s="55">
        <v>7</v>
      </c>
      <c r="P601" s="55"/>
      <c r="Q601" s="55">
        <v>2</v>
      </c>
      <c r="R601" s="55">
        <v>87</v>
      </c>
      <c r="S601" s="55">
        <v>94</v>
      </c>
      <c r="T601" s="52">
        <f t="shared" si="9"/>
        <v>485.42222750000002</v>
      </c>
      <c r="U601" s="53">
        <f>(G601/S601)/1.2557</f>
        <v>0.60998442845306255</v>
      </c>
      <c r="V601" s="1" t="s">
        <v>847</v>
      </c>
    </row>
    <row r="602" spans="1:22">
      <c r="A602" s="57" t="s">
        <v>17</v>
      </c>
      <c r="B602" s="47" t="s">
        <v>519</v>
      </c>
      <c r="C602" s="48" t="s">
        <v>116</v>
      </c>
      <c r="D602" s="49">
        <v>340000</v>
      </c>
      <c r="E602" s="48" t="s">
        <v>586</v>
      </c>
      <c r="F602" s="48" t="s">
        <v>602</v>
      </c>
      <c r="G602" s="50">
        <v>45</v>
      </c>
      <c r="H602" s="61">
        <v>5</v>
      </c>
      <c r="I602" s="61">
        <v>6</v>
      </c>
      <c r="J602" s="61">
        <v>3</v>
      </c>
      <c r="K602" s="61">
        <v>3</v>
      </c>
      <c r="L602" s="61"/>
      <c r="M602" s="61" t="s">
        <v>601</v>
      </c>
      <c r="N602" s="61"/>
      <c r="O602" s="61">
        <v>6</v>
      </c>
      <c r="P602" s="61"/>
      <c r="Q602" s="61"/>
      <c r="R602" s="61">
        <v>72</v>
      </c>
      <c r="S602" s="61">
        <v>61</v>
      </c>
      <c r="T602" s="52">
        <f t="shared" si="9"/>
        <v>558.32079999999996</v>
      </c>
      <c r="U602" s="66">
        <f>(G602/S602)/1.2114</f>
        <v>0.60896889386890118</v>
      </c>
      <c r="V602" s="1" t="s">
        <v>690</v>
      </c>
    </row>
    <row r="603" spans="1:22">
      <c r="A603" s="46" t="s">
        <v>138</v>
      </c>
      <c r="B603" s="47" t="s">
        <v>184</v>
      </c>
      <c r="C603" s="48" t="s">
        <v>82</v>
      </c>
      <c r="D603" s="49">
        <v>361100</v>
      </c>
      <c r="E603" s="4" t="s">
        <v>590</v>
      </c>
      <c r="F603" s="4" t="s">
        <v>661</v>
      </c>
      <c r="G603" s="63">
        <v>70</v>
      </c>
      <c r="H603" s="55">
        <v>16</v>
      </c>
      <c r="I603" s="55">
        <v>8</v>
      </c>
      <c r="J603" s="55">
        <v>12</v>
      </c>
      <c r="K603" s="55"/>
      <c r="L603" s="55"/>
      <c r="M603" s="58" t="s">
        <v>598</v>
      </c>
      <c r="N603" s="55">
        <v>1</v>
      </c>
      <c r="O603" s="55">
        <v>3</v>
      </c>
      <c r="P603" s="55"/>
      <c r="Q603" s="55">
        <v>5</v>
      </c>
      <c r="R603" s="55">
        <v>70</v>
      </c>
      <c r="S603" s="55">
        <v>91</v>
      </c>
      <c r="T603" s="52">
        <f t="shared" si="9"/>
        <v>592.98397599999998</v>
      </c>
      <c r="U603" s="53">
        <f>(G603/S603)/1.2632</f>
        <v>0.60895406050567547</v>
      </c>
      <c r="V603" s="1" t="s">
        <v>755</v>
      </c>
    </row>
    <row r="604" spans="1:22">
      <c r="A604" s="74" t="s">
        <v>17</v>
      </c>
      <c r="B604" s="47" t="s">
        <v>128</v>
      </c>
      <c r="C604" s="61" t="s">
        <v>122</v>
      </c>
      <c r="D604" s="62">
        <v>395600</v>
      </c>
      <c r="E604" s="4" t="s">
        <v>590</v>
      </c>
      <c r="F604" s="4" t="s">
        <v>639</v>
      </c>
      <c r="G604" s="63">
        <v>54</v>
      </c>
      <c r="H604" s="55">
        <v>11</v>
      </c>
      <c r="I604" s="55"/>
      <c r="J604" s="55">
        <v>3</v>
      </c>
      <c r="K604" s="55">
        <v>1</v>
      </c>
      <c r="L604" s="55"/>
      <c r="M604" s="56" t="s">
        <v>588</v>
      </c>
      <c r="N604" s="55"/>
      <c r="O604" s="55">
        <v>3</v>
      </c>
      <c r="P604" s="55"/>
      <c r="Q604" s="55">
        <v>3</v>
      </c>
      <c r="R604" s="55">
        <v>81</v>
      </c>
      <c r="S604" s="55">
        <v>75</v>
      </c>
      <c r="T604" s="52">
        <f t="shared" si="9"/>
        <v>649.77300000000002</v>
      </c>
      <c r="U604" s="53">
        <f>(G604/S604)/1.1826</f>
        <v>0.60882800608828003</v>
      </c>
      <c r="V604" s="1" t="s">
        <v>891</v>
      </c>
    </row>
    <row r="605" spans="1:22">
      <c r="A605" s="74" t="s">
        <v>17</v>
      </c>
      <c r="B605" s="47" t="s">
        <v>56</v>
      </c>
      <c r="C605" s="61" t="s">
        <v>52</v>
      </c>
      <c r="D605" s="62">
        <v>405200</v>
      </c>
      <c r="E605" s="48" t="s">
        <v>586</v>
      </c>
      <c r="F605" s="61" t="s">
        <v>610</v>
      </c>
      <c r="G605" s="50">
        <v>59</v>
      </c>
      <c r="H605" s="61">
        <v>7</v>
      </c>
      <c r="I605" s="61">
        <v>6</v>
      </c>
      <c r="J605" s="61">
        <v>5</v>
      </c>
      <c r="K605" s="61">
        <v>1</v>
      </c>
      <c r="L605" s="61"/>
      <c r="M605" s="61" t="s">
        <v>616</v>
      </c>
      <c r="N605" s="61"/>
      <c r="O605" s="61">
        <v>7</v>
      </c>
      <c r="P605" s="61"/>
      <c r="Q605" s="61">
        <v>4</v>
      </c>
      <c r="R605" s="61">
        <v>76</v>
      </c>
      <c r="S605" s="61">
        <v>85</v>
      </c>
      <c r="T605" s="52">
        <f t="shared" si="9"/>
        <v>665.95650169491523</v>
      </c>
      <c r="U605" s="53">
        <f>G605/((S605/1)*1.1408)</f>
        <v>0.60844814784258727</v>
      </c>
      <c r="V605" s="1" t="s">
        <v>623</v>
      </c>
    </row>
    <row r="606" spans="1:22">
      <c r="A606" s="57" t="s">
        <v>134</v>
      </c>
      <c r="B606" s="86" t="s">
        <v>335</v>
      </c>
      <c r="C606" s="48" t="s">
        <v>82</v>
      </c>
      <c r="D606" s="87">
        <v>130800</v>
      </c>
      <c r="E606" s="48" t="s">
        <v>586</v>
      </c>
      <c r="F606" s="61" t="s">
        <v>615</v>
      </c>
      <c r="G606" s="63">
        <v>40</v>
      </c>
      <c r="H606" s="61">
        <v>5</v>
      </c>
      <c r="I606" s="61">
        <v>4</v>
      </c>
      <c r="J606" s="61">
        <v>4</v>
      </c>
      <c r="K606" s="61">
        <v>1</v>
      </c>
      <c r="L606" s="61"/>
      <c r="M606" s="61" t="s">
        <v>601</v>
      </c>
      <c r="N606" s="61">
        <v>1</v>
      </c>
      <c r="O606" s="61">
        <v>2</v>
      </c>
      <c r="P606" s="61">
        <v>1</v>
      </c>
      <c r="Q606" s="61">
        <v>1</v>
      </c>
      <c r="R606" s="61">
        <v>66</v>
      </c>
      <c r="S606" s="61">
        <v>58</v>
      </c>
      <c r="T606" s="52">
        <f t="shared" si="9"/>
        <v>215.01754199999999</v>
      </c>
      <c r="U606" s="53">
        <f>(G606/S606)/1.1337</f>
        <v>0.60832245956936859</v>
      </c>
      <c r="V606" s="47" t="s">
        <v>209</v>
      </c>
    </row>
    <row r="607" spans="1:22">
      <c r="A607" s="57" t="s">
        <v>17</v>
      </c>
      <c r="B607" s="1" t="s">
        <v>511</v>
      </c>
      <c r="C607" s="55" t="s">
        <v>76</v>
      </c>
      <c r="D607" s="49">
        <v>419000</v>
      </c>
      <c r="E607" s="4" t="s">
        <v>590</v>
      </c>
      <c r="F607" s="4" t="s">
        <v>600</v>
      </c>
      <c r="G607" s="63">
        <v>73</v>
      </c>
      <c r="H607" s="55">
        <v>11</v>
      </c>
      <c r="I607" s="55">
        <v>5</v>
      </c>
      <c r="J607" s="55">
        <v>4</v>
      </c>
      <c r="K607" s="55"/>
      <c r="L607" s="55"/>
      <c r="M607" s="58" t="s">
        <v>601</v>
      </c>
      <c r="N607" s="55"/>
      <c r="O607" s="55">
        <v>6</v>
      </c>
      <c r="P607" s="55"/>
      <c r="Q607" s="55"/>
      <c r="R607" s="55">
        <v>75</v>
      </c>
      <c r="S607" s="55">
        <v>95</v>
      </c>
      <c r="T607" s="52">
        <f t="shared" si="9"/>
        <v>688.79008219178093</v>
      </c>
      <c r="U607" s="53">
        <f>(G607/S607)/1.2632</f>
        <v>0.60831305623145882</v>
      </c>
      <c r="V607" s="1" t="s">
        <v>623</v>
      </c>
    </row>
    <row r="608" spans="1:22">
      <c r="A608" s="75" t="s">
        <v>138</v>
      </c>
      <c r="B608" s="86" t="s">
        <v>354</v>
      </c>
      <c r="C608" s="61" t="s">
        <v>122</v>
      </c>
      <c r="D608" s="90">
        <v>123900</v>
      </c>
      <c r="E608" s="48" t="s">
        <v>586</v>
      </c>
      <c r="F608" s="61" t="s">
        <v>591</v>
      </c>
      <c r="G608" s="50">
        <v>43</v>
      </c>
      <c r="H608" s="61">
        <v>7</v>
      </c>
      <c r="I608" s="61">
        <v>2</v>
      </c>
      <c r="J608" s="61">
        <v>2</v>
      </c>
      <c r="K608" s="61">
        <v>1</v>
      </c>
      <c r="L608" s="61"/>
      <c r="M608" s="78" t="s">
        <v>588</v>
      </c>
      <c r="N608" s="61">
        <v>1</v>
      </c>
      <c r="O608" s="61">
        <v>2</v>
      </c>
      <c r="P608" s="61">
        <v>1</v>
      </c>
      <c r="Q608" s="61">
        <v>2</v>
      </c>
      <c r="R608" s="61">
        <v>88</v>
      </c>
      <c r="S608" s="61">
        <v>62</v>
      </c>
      <c r="T608" s="52">
        <f t="shared" si="9"/>
        <v>203.79994046511629</v>
      </c>
      <c r="U608" s="53">
        <f>G608/((S608/1)*1.1408)</f>
        <v>0.6079491471745917</v>
      </c>
      <c r="V608" s="64" t="s">
        <v>622</v>
      </c>
    </row>
    <row r="609" spans="1:22">
      <c r="A609" s="57" t="s">
        <v>17</v>
      </c>
      <c r="B609" s="100" t="s">
        <v>32</v>
      </c>
      <c r="C609" s="48" t="s">
        <v>29</v>
      </c>
      <c r="D609" s="49">
        <v>354400</v>
      </c>
      <c r="E609" s="4" t="s">
        <v>590</v>
      </c>
      <c r="F609" s="4" t="s">
        <v>612</v>
      </c>
      <c r="G609" s="63">
        <v>69</v>
      </c>
      <c r="H609" s="55">
        <v>10</v>
      </c>
      <c r="I609" s="55">
        <v>1</v>
      </c>
      <c r="J609" s="55">
        <v>4</v>
      </c>
      <c r="K609" s="55">
        <v>4</v>
      </c>
      <c r="L609" s="55"/>
      <c r="M609" s="58"/>
      <c r="N609" s="55"/>
      <c r="O609" s="55">
        <v>4</v>
      </c>
      <c r="P609" s="55"/>
      <c r="Q609" s="55">
        <v>1</v>
      </c>
      <c r="R609" s="55">
        <v>54</v>
      </c>
      <c r="S609" s="55">
        <v>95</v>
      </c>
      <c r="T609" s="52">
        <f t="shared" si="9"/>
        <v>583.28590144927534</v>
      </c>
      <c r="U609" s="53">
        <f>(G609/S609)/1.1954</f>
        <v>0.60759226156406576</v>
      </c>
      <c r="V609" s="1" t="s">
        <v>760</v>
      </c>
    </row>
    <row r="610" spans="1:22">
      <c r="A610" s="57" t="s">
        <v>17</v>
      </c>
      <c r="B610" s="47" t="s">
        <v>121</v>
      </c>
      <c r="C610" s="48" t="s">
        <v>116</v>
      </c>
      <c r="D610" s="49">
        <v>400000</v>
      </c>
      <c r="E610" s="48" t="s">
        <v>586</v>
      </c>
      <c r="F610" s="48" t="s">
        <v>602</v>
      </c>
      <c r="G610" s="50">
        <v>58</v>
      </c>
      <c r="H610" s="61">
        <v>2</v>
      </c>
      <c r="I610" s="61">
        <v>5</v>
      </c>
      <c r="J610" s="61">
        <v>1</v>
      </c>
      <c r="K610" s="61">
        <v>6</v>
      </c>
      <c r="L610" s="61">
        <v>16</v>
      </c>
      <c r="M610" s="61" t="s">
        <v>637</v>
      </c>
      <c r="N610" s="61"/>
      <c r="O610" s="61">
        <v>4</v>
      </c>
      <c r="P610" s="61">
        <v>3</v>
      </c>
      <c r="Q610" s="61">
        <v>3</v>
      </c>
      <c r="R610" s="61">
        <v>71</v>
      </c>
      <c r="S610" s="61">
        <v>79</v>
      </c>
      <c r="T610" s="52">
        <f t="shared" si="9"/>
        <v>660.00413793103451</v>
      </c>
      <c r="U610" s="66">
        <f>(G610/S610)/1.2114</f>
        <v>0.60605680633141279</v>
      </c>
      <c r="V610" s="1" t="s">
        <v>642</v>
      </c>
    </row>
    <row r="611" spans="1:22">
      <c r="A611" s="57" t="s">
        <v>17</v>
      </c>
      <c r="B611" s="1" t="s">
        <v>38</v>
      </c>
      <c r="C611" s="55" t="s">
        <v>37</v>
      </c>
      <c r="D611" s="49">
        <v>350900</v>
      </c>
      <c r="E611" s="48" t="s">
        <v>590</v>
      </c>
      <c r="F611" s="4" t="s">
        <v>591</v>
      </c>
      <c r="G611" s="50">
        <v>61</v>
      </c>
      <c r="H611" s="55">
        <v>6</v>
      </c>
      <c r="I611" s="55">
        <v>6</v>
      </c>
      <c r="J611" s="55">
        <v>5</v>
      </c>
      <c r="K611" s="55">
        <v>2</v>
      </c>
      <c r="L611" s="55"/>
      <c r="M611" s="58"/>
      <c r="N611" s="55"/>
      <c r="O611" s="55">
        <v>5</v>
      </c>
      <c r="P611" s="55"/>
      <c r="Q611" s="55">
        <v>1</v>
      </c>
      <c r="R611" s="55">
        <v>66</v>
      </c>
      <c r="S611" s="55">
        <v>82</v>
      </c>
      <c r="T611" s="52">
        <f t="shared" si="9"/>
        <v>580.94773901639337</v>
      </c>
      <c r="U611" s="53">
        <f>(G611/S611)/1.2316</f>
        <v>0.60401302291684822</v>
      </c>
      <c r="V611" s="1" t="s">
        <v>596</v>
      </c>
    </row>
    <row r="612" spans="1:22">
      <c r="A612" s="75" t="s">
        <v>138</v>
      </c>
      <c r="B612" s="47" t="s">
        <v>559</v>
      </c>
      <c r="C612" s="61" t="s">
        <v>100</v>
      </c>
      <c r="D612" s="62">
        <v>232100</v>
      </c>
      <c r="E612" s="4" t="s">
        <v>590</v>
      </c>
      <c r="F612" s="4" t="s">
        <v>633</v>
      </c>
      <c r="G612" s="63">
        <v>61</v>
      </c>
      <c r="H612" s="55">
        <v>13</v>
      </c>
      <c r="I612" s="55">
        <v>3</v>
      </c>
      <c r="J612" s="55">
        <v>6</v>
      </c>
      <c r="K612" s="55">
        <v>2</v>
      </c>
      <c r="L612" s="55"/>
      <c r="M612" s="56" t="s">
        <v>643</v>
      </c>
      <c r="N612" s="55"/>
      <c r="O612" s="55">
        <v>4</v>
      </c>
      <c r="P612" s="55"/>
      <c r="Q612" s="55">
        <v>1</v>
      </c>
      <c r="R612" s="55">
        <v>100</v>
      </c>
      <c r="S612" s="55">
        <v>84</v>
      </c>
      <c r="T612" s="52">
        <f t="shared" si="9"/>
        <v>384.3667318032787</v>
      </c>
      <c r="U612" s="53">
        <f>(G612/S612)/1.2026</f>
        <v>0.60385038765215049</v>
      </c>
      <c r="V612" s="1" t="s">
        <v>17</v>
      </c>
    </row>
    <row r="613" spans="1:22">
      <c r="A613" s="72" t="s">
        <v>209</v>
      </c>
      <c r="B613" s="47" t="s">
        <v>910</v>
      </c>
      <c r="C613" s="48" t="s">
        <v>37</v>
      </c>
      <c r="D613" s="91">
        <v>544800</v>
      </c>
      <c r="E613" s="48" t="s">
        <v>586</v>
      </c>
      <c r="F613" s="48" t="s">
        <v>587</v>
      </c>
      <c r="G613" s="50">
        <v>27</v>
      </c>
      <c r="H613" s="48">
        <v>3</v>
      </c>
      <c r="I613" s="48">
        <v>4</v>
      </c>
      <c r="J613" s="48">
        <v>2</v>
      </c>
      <c r="M613" s="48" t="s">
        <v>598</v>
      </c>
      <c r="O613" s="48">
        <v>2</v>
      </c>
      <c r="Q613" s="48">
        <v>2</v>
      </c>
      <c r="R613" s="48">
        <v>85</v>
      </c>
      <c r="S613" s="163">
        <v>36</v>
      </c>
      <c r="T613" s="52">
        <f t="shared" si="9"/>
        <v>904.80384000000004</v>
      </c>
      <c r="U613" s="53">
        <f>(G613/S613)/1.2456</f>
        <v>0.60211946050096332</v>
      </c>
      <c r="V613" s="54" t="s">
        <v>710</v>
      </c>
    </row>
    <row r="614" spans="1:22">
      <c r="A614" s="59" t="s">
        <v>209</v>
      </c>
      <c r="B614" s="47" t="s">
        <v>402</v>
      </c>
      <c r="C614" s="61" t="s">
        <v>106</v>
      </c>
      <c r="D614" s="62">
        <v>359300</v>
      </c>
      <c r="E614" s="48" t="s">
        <v>586</v>
      </c>
      <c r="F614" s="61" t="s">
        <v>624</v>
      </c>
      <c r="G614" s="63">
        <v>57</v>
      </c>
      <c r="H614" s="61">
        <v>11</v>
      </c>
      <c r="I614" s="61">
        <v>10</v>
      </c>
      <c r="J614" s="61">
        <v>2</v>
      </c>
      <c r="K614" s="61">
        <v>1</v>
      </c>
      <c r="L614" s="61"/>
      <c r="M614" s="61" t="s">
        <v>601</v>
      </c>
      <c r="N614" s="61"/>
      <c r="O614" s="61">
        <v>8</v>
      </c>
      <c r="P614" s="61">
        <v>4</v>
      </c>
      <c r="Q614" s="61">
        <v>4</v>
      </c>
      <c r="R614" s="61">
        <v>71</v>
      </c>
      <c r="S614" s="61">
        <v>83</v>
      </c>
      <c r="T614" s="52">
        <f t="shared" si="9"/>
        <v>597.74597807017551</v>
      </c>
      <c r="U614" s="53">
        <f>(G614/S614)/1.1425</f>
        <v>0.60109145553768684</v>
      </c>
      <c r="V614" s="47" t="s">
        <v>846</v>
      </c>
    </row>
    <row r="615" spans="1:22">
      <c r="A615" s="74" t="s">
        <v>17</v>
      </c>
      <c r="B615" s="86" t="s">
        <v>322</v>
      </c>
      <c r="C615" s="61" t="s">
        <v>70</v>
      </c>
      <c r="D615" s="90">
        <v>160700</v>
      </c>
      <c r="E615" s="61" t="s">
        <v>586</v>
      </c>
      <c r="F615" s="48" t="s">
        <v>626</v>
      </c>
      <c r="G615" s="63">
        <v>56</v>
      </c>
      <c r="H615" s="61">
        <v>8</v>
      </c>
      <c r="I615" s="61"/>
      <c r="J615" s="61">
        <v>4</v>
      </c>
      <c r="K615" s="61">
        <v>1</v>
      </c>
      <c r="L615" s="61"/>
      <c r="M615" s="61"/>
      <c r="N615" s="61"/>
      <c r="O615" s="61">
        <v>5</v>
      </c>
      <c r="P615" s="61"/>
      <c r="Q615" s="61"/>
      <c r="R615" s="61">
        <v>87</v>
      </c>
      <c r="S615" s="61">
        <v>75</v>
      </c>
      <c r="T615" s="52">
        <f t="shared" si="9"/>
        <v>267.90985714285711</v>
      </c>
      <c r="U615" s="53">
        <f>(G615/S615)/1.2448</f>
        <v>0.59982862039417317</v>
      </c>
      <c r="V615" s="1" t="s">
        <v>17</v>
      </c>
    </row>
    <row r="616" spans="1:22">
      <c r="A616" s="75" t="s">
        <v>265</v>
      </c>
      <c r="B616" s="1" t="s">
        <v>465</v>
      </c>
      <c r="C616" s="55" t="s">
        <v>52</v>
      </c>
      <c r="D616" s="73">
        <v>543100</v>
      </c>
      <c r="E616" s="48" t="s">
        <v>590</v>
      </c>
      <c r="F616" s="48" t="s">
        <v>640</v>
      </c>
      <c r="G616" s="50">
        <v>59</v>
      </c>
      <c r="H616" s="55">
        <v>10</v>
      </c>
      <c r="I616" s="55">
        <v>7</v>
      </c>
      <c r="J616" s="55">
        <v>7</v>
      </c>
      <c r="K616" s="55">
        <v>1</v>
      </c>
      <c r="L616" s="55"/>
      <c r="M616" s="58" t="s">
        <v>616</v>
      </c>
      <c r="N616" s="55">
        <v>1</v>
      </c>
      <c r="O616" s="55">
        <v>4</v>
      </c>
      <c r="P616" s="55"/>
      <c r="Q616" s="55">
        <v>4</v>
      </c>
      <c r="R616" s="55">
        <v>70</v>
      </c>
      <c r="S616" s="55">
        <v>80</v>
      </c>
      <c r="T616" s="52">
        <f t="shared" si="9"/>
        <v>906.95858983050834</v>
      </c>
      <c r="U616" s="53">
        <f>(G616/S616)/1.2316</f>
        <v>0.5988145501786295</v>
      </c>
      <c r="V616" s="1" t="s">
        <v>627</v>
      </c>
    </row>
    <row r="617" spans="1:22">
      <c r="A617" s="57" t="s">
        <v>17</v>
      </c>
      <c r="B617" s="47" t="s">
        <v>83</v>
      </c>
      <c r="C617" s="48" t="s">
        <v>82</v>
      </c>
      <c r="D617" s="49">
        <v>420500</v>
      </c>
      <c r="E617" s="4" t="s">
        <v>590</v>
      </c>
      <c r="F617" s="4" t="s">
        <v>661</v>
      </c>
      <c r="G617" s="63">
        <v>68</v>
      </c>
      <c r="H617" s="55">
        <v>19</v>
      </c>
      <c r="I617" s="55">
        <v>2</v>
      </c>
      <c r="J617" s="55">
        <v>12</v>
      </c>
      <c r="K617" s="55">
        <v>1</v>
      </c>
      <c r="L617" s="55"/>
      <c r="M617" s="58" t="s">
        <v>601</v>
      </c>
      <c r="N617" s="55"/>
      <c r="O617" s="55">
        <v>4</v>
      </c>
      <c r="P617" s="55"/>
      <c r="Q617" s="55">
        <v>3</v>
      </c>
      <c r="R617" s="55">
        <v>76</v>
      </c>
      <c r="S617" s="55">
        <v>90</v>
      </c>
      <c r="T617" s="52">
        <f t="shared" si="9"/>
        <v>703.02652941176473</v>
      </c>
      <c r="U617" s="53">
        <f>(G617/S617)/1.2632</f>
        <v>0.59812821054113008</v>
      </c>
      <c r="V617" s="1" t="s">
        <v>17</v>
      </c>
    </row>
    <row r="618" spans="1:22">
      <c r="A618" s="74" t="s">
        <v>17</v>
      </c>
      <c r="B618" s="86" t="s">
        <v>323</v>
      </c>
      <c r="C618" s="61" t="s">
        <v>70</v>
      </c>
      <c r="D618" s="90">
        <v>117300</v>
      </c>
      <c r="E618" s="4" t="s">
        <v>590</v>
      </c>
      <c r="F618" s="4" t="s">
        <v>605</v>
      </c>
      <c r="G618" s="63">
        <v>69</v>
      </c>
      <c r="H618" s="55">
        <v>6</v>
      </c>
      <c r="I618" s="55">
        <v>10</v>
      </c>
      <c r="J618" s="55">
        <v>2</v>
      </c>
      <c r="K618" s="55"/>
      <c r="L618" s="55"/>
      <c r="M618" s="58"/>
      <c r="N618" s="55"/>
      <c r="O618" s="55">
        <v>7</v>
      </c>
      <c r="P618" s="55"/>
      <c r="Q618" s="55">
        <v>1</v>
      </c>
      <c r="R618" s="55">
        <v>81</v>
      </c>
      <c r="S618" s="55">
        <v>92</v>
      </c>
      <c r="T618" s="52">
        <f t="shared" si="9"/>
        <v>196.39148</v>
      </c>
      <c r="U618" s="53">
        <f>(G618/S618)/1.2557</f>
        <v>0.59727641952695709</v>
      </c>
      <c r="V618" s="1" t="s">
        <v>17</v>
      </c>
    </row>
    <row r="619" spans="1:22">
      <c r="A619" s="57" t="s">
        <v>17</v>
      </c>
      <c r="B619" s="47" t="s">
        <v>519</v>
      </c>
      <c r="C619" s="48" t="s">
        <v>116</v>
      </c>
      <c r="D619" s="49">
        <v>340000</v>
      </c>
      <c r="E619" s="4" t="s">
        <v>590</v>
      </c>
      <c r="F619" s="4" t="s">
        <v>597</v>
      </c>
      <c r="G619" s="63">
        <v>60</v>
      </c>
      <c r="H619" s="55">
        <v>8</v>
      </c>
      <c r="I619" s="55">
        <v>6</v>
      </c>
      <c r="J619" s="55">
        <v>1</v>
      </c>
      <c r="K619" s="55">
        <v>2</v>
      </c>
      <c r="L619" s="55"/>
      <c r="M619" s="56" t="s">
        <v>643</v>
      </c>
      <c r="N619" s="55"/>
      <c r="O619" s="55">
        <v>5</v>
      </c>
      <c r="P619" s="55"/>
      <c r="Q619" s="55">
        <v>2</v>
      </c>
      <c r="R619" s="55">
        <v>92</v>
      </c>
      <c r="S619" s="55">
        <v>84</v>
      </c>
      <c r="T619" s="52">
        <f t="shared" si="9"/>
        <v>572.43759999999997</v>
      </c>
      <c r="U619" s="53">
        <f>(G619/S619)/1.2026</f>
        <v>0.59395120096932841</v>
      </c>
      <c r="V619" s="1" t="s">
        <v>690</v>
      </c>
    </row>
    <row r="620" spans="1:22">
      <c r="A620" s="74" t="s">
        <v>17</v>
      </c>
      <c r="B620" s="47" t="s">
        <v>515</v>
      </c>
      <c r="C620" s="61" t="s">
        <v>100</v>
      </c>
      <c r="D620" s="62">
        <v>227600</v>
      </c>
      <c r="E620" s="48" t="s">
        <v>586</v>
      </c>
      <c r="F620" s="48" t="s">
        <v>661</v>
      </c>
      <c r="G620" s="63">
        <v>46</v>
      </c>
      <c r="H620" s="61">
        <v>6</v>
      </c>
      <c r="I620" s="61">
        <v>1</v>
      </c>
      <c r="J620" s="61">
        <v>5</v>
      </c>
      <c r="K620" s="61">
        <v>1</v>
      </c>
      <c r="L620" s="61">
        <v>1</v>
      </c>
      <c r="M620" s="61"/>
      <c r="N620" s="61"/>
      <c r="O620" s="61">
        <v>2</v>
      </c>
      <c r="P620" s="61"/>
      <c r="Q620" s="61"/>
      <c r="R620" s="61">
        <v>85</v>
      </c>
      <c r="S620" s="61">
        <v>64</v>
      </c>
      <c r="T620" s="52">
        <f t="shared" si="9"/>
        <v>383.22298434782607</v>
      </c>
      <c r="U620" s="53">
        <f>(G620/S620)/1.2102</f>
        <v>0.59391009750454471</v>
      </c>
      <c r="V620" s="54" t="s">
        <v>623</v>
      </c>
    </row>
    <row r="621" spans="1:22">
      <c r="A621" s="46" t="s">
        <v>138</v>
      </c>
      <c r="B621" s="47" t="s">
        <v>168</v>
      </c>
      <c r="C621" s="48" t="s">
        <v>49</v>
      </c>
      <c r="D621" s="49">
        <v>333200</v>
      </c>
      <c r="E621" s="55" t="s">
        <v>590</v>
      </c>
      <c r="F621" s="4" t="s">
        <v>608</v>
      </c>
      <c r="G621" s="63">
        <v>53</v>
      </c>
      <c r="H621" s="55">
        <v>7</v>
      </c>
      <c r="I621" s="55">
        <v>4</v>
      </c>
      <c r="J621" s="55">
        <v>4</v>
      </c>
      <c r="K621" s="55">
        <v>2</v>
      </c>
      <c r="L621" s="55"/>
      <c r="M621" s="58"/>
      <c r="N621" s="55">
        <v>1.1000000000000001</v>
      </c>
      <c r="O621" s="55">
        <v>3</v>
      </c>
      <c r="P621" s="55"/>
      <c r="Q621" s="55">
        <v>2</v>
      </c>
      <c r="R621" s="55">
        <v>54</v>
      </c>
      <c r="S621" s="55">
        <v>69</v>
      </c>
      <c r="T621" s="52">
        <f t="shared" si="9"/>
        <v>561.27917207547171</v>
      </c>
      <c r="U621" s="53">
        <f>(G621/S621)/1.2939</f>
        <v>0.59364397714582695</v>
      </c>
      <c r="V621" s="1" t="s">
        <v>209</v>
      </c>
    </row>
    <row r="622" spans="1:22">
      <c r="A622" s="80" t="s">
        <v>288</v>
      </c>
      <c r="B622" s="86" t="s">
        <v>392</v>
      </c>
      <c r="C622" s="48" t="s">
        <v>58</v>
      </c>
      <c r="D622" s="87">
        <v>132900</v>
      </c>
      <c r="E622" s="48" t="s">
        <v>586</v>
      </c>
      <c r="F622" s="61" t="s">
        <v>608</v>
      </c>
      <c r="G622" s="63">
        <v>44</v>
      </c>
      <c r="H622" s="61">
        <v>2</v>
      </c>
      <c r="I622" s="61">
        <v>6</v>
      </c>
      <c r="J622" s="61">
        <v>2</v>
      </c>
      <c r="K622" s="61">
        <v>1</v>
      </c>
      <c r="L622" s="61">
        <v>7</v>
      </c>
      <c r="M622" s="61"/>
      <c r="N622" s="61"/>
      <c r="O622" s="61">
        <v>5</v>
      </c>
      <c r="P622" s="61"/>
      <c r="Q622" s="61"/>
      <c r="R622" s="61">
        <v>87</v>
      </c>
      <c r="S622" s="61">
        <v>65</v>
      </c>
      <c r="T622" s="52">
        <f t="shared" si="9"/>
        <v>224.30650568181818</v>
      </c>
      <c r="U622" s="53">
        <f>(G622/S622)/1.1425</f>
        <v>0.59249284632216803</v>
      </c>
      <c r="V622" s="47" t="s">
        <v>702</v>
      </c>
    </row>
    <row r="623" spans="1:22">
      <c r="A623" s="72" t="s">
        <v>209</v>
      </c>
      <c r="B623" s="47" t="s">
        <v>396</v>
      </c>
      <c r="C623" s="48" t="s">
        <v>37</v>
      </c>
      <c r="D623" s="49">
        <v>217900</v>
      </c>
      <c r="E623" s="48" t="s">
        <v>586</v>
      </c>
      <c r="F623" s="48" t="s">
        <v>587</v>
      </c>
      <c r="G623" s="50">
        <v>56</v>
      </c>
      <c r="H623" s="48">
        <v>6</v>
      </c>
      <c r="I623" s="48">
        <v>4</v>
      </c>
      <c r="J623" s="48">
        <v>1</v>
      </c>
      <c r="K623" s="48">
        <v>3</v>
      </c>
      <c r="M623" s="48" t="s">
        <v>601</v>
      </c>
      <c r="O623" s="48">
        <v>5</v>
      </c>
      <c r="Q623" s="48">
        <v>2</v>
      </c>
      <c r="R623" s="48">
        <v>70</v>
      </c>
      <c r="S623" s="48">
        <v>76</v>
      </c>
      <c r="T623" s="52">
        <f t="shared" si="9"/>
        <v>368.35061142857143</v>
      </c>
      <c r="U623" s="53">
        <f>(G623/S623)/1.2456</f>
        <v>0.59155596119392895</v>
      </c>
      <c r="V623" s="54" t="s">
        <v>17</v>
      </c>
    </row>
    <row r="624" spans="1:22">
      <c r="A624" s="74" t="s">
        <v>17</v>
      </c>
      <c r="B624" s="47" t="s">
        <v>72</v>
      </c>
      <c r="C624" s="61" t="s">
        <v>70</v>
      </c>
      <c r="D624" s="62">
        <v>266600</v>
      </c>
      <c r="E624" s="61" t="s">
        <v>586</v>
      </c>
      <c r="F624" s="48" t="s">
        <v>626</v>
      </c>
      <c r="G624" s="63">
        <v>53</v>
      </c>
      <c r="H624" s="61">
        <v>3</v>
      </c>
      <c r="I624" s="61">
        <v>4</v>
      </c>
      <c r="J624" s="61">
        <v>2</v>
      </c>
      <c r="K624" s="61">
        <v>4</v>
      </c>
      <c r="L624" s="61"/>
      <c r="M624" s="78" t="s">
        <v>588</v>
      </c>
      <c r="N624" s="61">
        <v>2</v>
      </c>
      <c r="O624" s="61">
        <v>3</v>
      </c>
      <c r="P624" s="61"/>
      <c r="Q624" s="61">
        <v>2</v>
      </c>
      <c r="R624" s="61">
        <v>85</v>
      </c>
      <c r="S624" s="61">
        <v>72</v>
      </c>
      <c r="T624" s="52">
        <f t="shared" si="9"/>
        <v>450.833678490566</v>
      </c>
      <c r="U624" s="53">
        <f>(G624/S624)/1.2448</f>
        <v>0.59134890031419607</v>
      </c>
      <c r="V624" s="1" t="s">
        <v>138</v>
      </c>
    </row>
    <row r="625" spans="1:22">
      <c r="A625" s="75" t="s">
        <v>265</v>
      </c>
      <c r="B625" s="47" t="s">
        <v>278</v>
      </c>
      <c r="C625" s="61" t="s">
        <v>52</v>
      </c>
      <c r="D625" s="62">
        <v>418300</v>
      </c>
      <c r="E625" s="48" t="s">
        <v>586</v>
      </c>
      <c r="F625" s="61" t="s">
        <v>610</v>
      </c>
      <c r="G625" s="50">
        <v>58</v>
      </c>
      <c r="H625" s="61">
        <v>8</v>
      </c>
      <c r="I625" s="61">
        <v>11</v>
      </c>
      <c r="J625" s="61">
        <v>4</v>
      </c>
      <c r="K625" s="61">
        <v>3</v>
      </c>
      <c r="L625" s="61"/>
      <c r="M625" s="61"/>
      <c r="N625" s="61">
        <v>0.1</v>
      </c>
      <c r="O625" s="61">
        <v>6</v>
      </c>
      <c r="P625" s="61"/>
      <c r="Q625" s="61">
        <v>1</v>
      </c>
      <c r="R625" s="61">
        <v>63</v>
      </c>
      <c r="S625" s="61">
        <v>86</v>
      </c>
      <c r="T625" s="52">
        <f t="shared" si="9"/>
        <v>707.56743172413792</v>
      </c>
      <c r="U625" s="53">
        <f>G625/((S625/1)*1.1408)</f>
        <v>0.59118040379660131</v>
      </c>
      <c r="V625" s="1" t="s">
        <v>677</v>
      </c>
    </row>
    <row r="626" spans="1:22">
      <c r="A626" s="72" t="s">
        <v>209</v>
      </c>
      <c r="B626" s="47" t="s">
        <v>245</v>
      </c>
      <c r="C626" s="48" t="s">
        <v>82</v>
      </c>
      <c r="D626" s="49">
        <v>471500</v>
      </c>
      <c r="E626" s="4" t="s">
        <v>590</v>
      </c>
      <c r="F626" s="4" t="s">
        <v>661</v>
      </c>
      <c r="G626" s="63">
        <v>56</v>
      </c>
      <c r="H626" s="55">
        <v>8</v>
      </c>
      <c r="I626" s="55">
        <v>5</v>
      </c>
      <c r="J626" s="55">
        <v>1</v>
      </c>
      <c r="K626" s="55">
        <v>3</v>
      </c>
      <c r="L626" s="55"/>
      <c r="M626" s="56" t="s">
        <v>665</v>
      </c>
      <c r="N626" s="55">
        <v>0.1</v>
      </c>
      <c r="O626" s="55">
        <v>9</v>
      </c>
      <c r="P626" s="55">
        <v>2</v>
      </c>
      <c r="Q626" s="55">
        <v>4</v>
      </c>
      <c r="R626" s="55">
        <v>69</v>
      </c>
      <c r="S626" s="55">
        <v>75</v>
      </c>
      <c r="T626" s="52">
        <f t="shared" si="9"/>
        <v>797.67696428571435</v>
      </c>
      <c r="U626" s="53">
        <f>(G626/S626)/1.2632</f>
        <v>0.59109140806417559</v>
      </c>
      <c r="V626" s="1" t="s">
        <v>627</v>
      </c>
    </row>
    <row r="627" spans="1:22">
      <c r="A627" s="75" t="s">
        <v>138</v>
      </c>
      <c r="B627" s="47" t="s">
        <v>182</v>
      </c>
      <c r="C627" s="61" t="s">
        <v>70</v>
      </c>
      <c r="D627" s="62">
        <v>242900</v>
      </c>
      <c r="E627" s="4" t="s">
        <v>590</v>
      </c>
      <c r="F627" s="4" t="s">
        <v>605</v>
      </c>
      <c r="G627" s="63">
        <v>69</v>
      </c>
      <c r="H627" s="55">
        <v>8</v>
      </c>
      <c r="I627" s="55">
        <v>4</v>
      </c>
      <c r="J627" s="55">
        <v>6</v>
      </c>
      <c r="K627" s="55">
        <v>2</v>
      </c>
      <c r="L627" s="55">
        <v>2</v>
      </c>
      <c r="M627" s="58" t="s">
        <v>594</v>
      </c>
      <c r="N627" s="55">
        <v>1</v>
      </c>
      <c r="O627" s="55">
        <v>6</v>
      </c>
      <c r="P627" s="55">
        <v>1</v>
      </c>
      <c r="Q627" s="55"/>
      <c r="R627" s="55">
        <v>91</v>
      </c>
      <c r="S627" s="55">
        <v>93</v>
      </c>
      <c r="T627" s="52">
        <f t="shared" si="9"/>
        <v>411.09980130434786</v>
      </c>
      <c r="U627" s="53">
        <f>(G627/S627)/1.2557</f>
        <v>0.59085409243526932</v>
      </c>
      <c r="V627" s="1" t="s">
        <v>138</v>
      </c>
    </row>
    <row r="628" spans="1:22">
      <c r="A628" s="75" t="s">
        <v>138</v>
      </c>
      <c r="B628" s="47" t="s">
        <v>424</v>
      </c>
      <c r="C628" s="61" t="s">
        <v>70</v>
      </c>
      <c r="D628" s="73">
        <v>529800</v>
      </c>
      <c r="E628" s="61" t="s">
        <v>586</v>
      </c>
      <c r="F628" s="48" t="s">
        <v>626</v>
      </c>
      <c r="G628" s="63">
        <v>61</v>
      </c>
      <c r="H628" s="61">
        <v>5</v>
      </c>
      <c r="I628" s="61">
        <v>3</v>
      </c>
      <c r="J628" s="61">
        <v>3</v>
      </c>
      <c r="K628" s="61">
        <v>2</v>
      </c>
      <c r="L628" s="61">
        <v>4</v>
      </c>
      <c r="M628" s="61"/>
      <c r="N628" s="61">
        <v>2.1</v>
      </c>
      <c r="O628" s="61">
        <v>3</v>
      </c>
      <c r="P628" s="61"/>
      <c r="Q628" s="61"/>
      <c r="R628" s="61">
        <v>75</v>
      </c>
      <c r="S628" s="61">
        <v>83</v>
      </c>
      <c r="T628" s="52">
        <f t="shared" si="9"/>
        <v>897.3457101639342</v>
      </c>
      <c r="U628" s="53">
        <f>(G628/S628)/1.2448</f>
        <v>0.59040790411001343</v>
      </c>
      <c r="V628" s="1" t="s">
        <v>138</v>
      </c>
    </row>
    <row r="629" spans="1:22">
      <c r="A629" s="46" t="s">
        <v>138</v>
      </c>
      <c r="B629" s="47" t="s">
        <v>545</v>
      </c>
      <c r="C629" s="48" t="s">
        <v>58</v>
      </c>
      <c r="D629" s="49">
        <v>448500</v>
      </c>
      <c r="E629" s="55" t="s">
        <v>590</v>
      </c>
      <c r="F629" s="4" t="s">
        <v>615</v>
      </c>
      <c r="G629" s="50">
        <v>51</v>
      </c>
      <c r="H629" s="55">
        <v>4</v>
      </c>
      <c r="I629" s="55">
        <v>9</v>
      </c>
      <c r="J629" s="55">
        <v>3</v>
      </c>
      <c r="K629" s="55">
        <v>2</v>
      </c>
      <c r="L629" s="55"/>
      <c r="M629" s="58" t="s">
        <v>616</v>
      </c>
      <c r="N629" s="55">
        <v>0.1</v>
      </c>
      <c r="O629" s="55">
        <v>6</v>
      </c>
      <c r="P629" s="55">
        <v>1</v>
      </c>
      <c r="Q629" s="55">
        <v>1</v>
      </c>
      <c r="R629" s="55">
        <v>69</v>
      </c>
      <c r="S629" s="55">
        <v>75</v>
      </c>
      <c r="T629" s="52">
        <f t="shared" si="9"/>
        <v>760.60323529411767</v>
      </c>
      <c r="U629" s="53">
        <f>(G629/S629)/1.1532</f>
        <v>0.58966354491848771</v>
      </c>
      <c r="V629" s="1" t="s">
        <v>138</v>
      </c>
    </row>
    <row r="630" spans="1:22">
      <c r="A630" s="74" t="s">
        <v>17</v>
      </c>
      <c r="B630" s="86" t="s">
        <v>324</v>
      </c>
      <c r="C630" s="61" t="s">
        <v>76</v>
      </c>
      <c r="D630" s="90">
        <v>123900</v>
      </c>
      <c r="E630" s="48" t="s">
        <v>586</v>
      </c>
      <c r="F630" s="48" t="s">
        <v>597</v>
      </c>
      <c r="G630" s="63">
        <v>62</v>
      </c>
      <c r="H630" s="61">
        <v>6</v>
      </c>
      <c r="I630" s="61">
        <v>8</v>
      </c>
      <c r="J630" s="61">
        <v>7</v>
      </c>
      <c r="K630" s="61"/>
      <c r="L630" s="61"/>
      <c r="M630" s="61"/>
      <c r="N630" s="61"/>
      <c r="O630" s="61">
        <v>7</v>
      </c>
      <c r="P630" s="61">
        <v>1</v>
      </c>
      <c r="Q630" s="61">
        <v>1</v>
      </c>
      <c r="R630" s="61">
        <v>100</v>
      </c>
      <c r="S630" s="61">
        <v>87</v>
      </c>
      <c r="T630" s="52">
        <f t="shared" si="9"/>
        <v>210.40498161290324</v>
      </c>
      <c r="U630" s="53">
        <f>(G630/S630)/1.2102</f>
        <v>0.58886438453224221</v>
      </c>
      <c r="V630" s="64" t="s">
        <v>659</v>
      </c>
    </row>
    <row r="631" spans="1:22">
      <c r="A631" s="75" t="s">
        <v>138</v>
      </c>
      <c r="B631" s="86" t="s">
        <v>352</v>
      </c>
      <c r="C631" s="61" t="s">
        <v>106</v>
      </c>
      <c r="D631" s="90">
        <v>166800</v>
      </c>
      <c r="E631" s="55" t="s">
        <v>590</v>
      </c>
      <c r="F631" s="4" t="s">
        <v>602</v>
      </c>
      <c r="G631" s="63">
        <v>54</v>
      </c>
      <c r="H631" s="55">
        <v>7</v>
      </c>
      <c r="I631" s="55">
        <v>3</v>
      </c>
      <c r="J631" s="55">
        <v>2</v>
      </c>
      <c r="K631" s="55">
        <v>1</v>
      </c>
      <c r="L631" s="55"/>
      <c r="M631" s="56" t="s">
        <v>592</v>
      </c>
      <c r="N631" s="55">
        <v>2</v>
      </c>
      <c r="O631" s="55">
        <v>6</v>
      </c>
      <c r="P631" s="55">
        <v>1</v>
      </c>
      <c r="Q631" s="55">
        <v>5</v>
      </c>
      <c r="R631" s="55">
        <v>50</v>
      </c>
      <c r="S631" s="55">
        <v>71</v>
      </c>
      <c r="T631" s="52">
        <f t="shared" si="9"/>
        <v>283.7666466666667</v>
      </c>
      <c r="U631" s="53">
        <f>(G631/S631)/1.2939</f>
        <v>0.58780692501869547</v>
      </c>
      <c r="V631" s="1" t="s">
        <v>843</v>
      </c>
    </row>
    <row r="632" spans="1:22">
      <c r="A632" s="72" t="s">
        <v>209</v>
      </c>
      <c r="B632" s="86" t="s">
        <v>381</v>
      </c>
      <c r="C632" s="48" t="s">
        <v>116</v>
      </c>
      <c r="D632" s="87">
        <v>117300</v>
      </c>
      <c r="E632" s="48" t="s">
        <v>586</v>
      </c>
      <c r="F632" s="48" t="s">
        <v>602</v>
      </c>
      <c r="G632" s="50">
        <v>42</v>
      </c>
      <c r="H632" s="61">
        <v>8</v>
      </c>
      <c r="I632" s="61">
        <v>7</v>
      </c>
      <c r="J632" s="61">
        <v>7</v>
      </c>
      <c r="K632" s="61">
        <v>1</v>
      </c>
      <c r="L632" s="61"/>
      <c r="M632" s="78" t="s">
        <v>668</v>
      </c>
      <c r="N632" s="61">
        <v>0.1</v>
      </c>
      <c r="O632" s="61">
        <v>2</v>
      </c>
      <c r="P632" s="61"/>
      <c r="Q632" s="61">
        <v>4</v>
      </c>
      <c r="R632" s="61">
        <v>73</v>
      </c>
      <c r="S632" s="61">
        <v>59</v>
      </c>
      <c r="T632" s="52">
        <f t="shared" si="9"/>
        <v>199.61276142857145</v>
      </c>
      <c r="U632" s="66">
        <f>(G632/S632)/1.2114</f>
        <v>0.58763778007236334</v>
      </c>
      <c r="V632" s="1" t="s">
        <v>622</v>
      </c>
    </row>
    <row r="633" spans="1:22">
      <c r="A633" s="59" t="s">
        <v>209</v>
      </c>
      <c r="B633" s="86" t="s">
        <v>376</v>
      </c>
      <c r="C633" s="61" t="s">
        <v>90</v>
      </c>
      <c r="D633" s="90">
        <v>117300</v>
      </c>
      <c r="E633" s="4" t="s">
        <v>590</v>
      </c>
      <c r="F633" s="4" t="s">
        <v>631</v>
      </c>
      <c r="G633" s="63">
        <v>28</v>
      </c>
      <c r="H633" s="55">
        <v>4</v>
      </c>
      <c r="I633" s="55">
        <v>3</v>
      </c>
      <c r="J633" s="55">
        <v>1</v>
      </c>
      <c r="K633" s="55">
        <v>5</v>
      </c>
      <c r="L633" s="55"/>
      <c r="M633" s="56" t="s">
        <v>588</v>
      </c>
      <c r="N633" s="55"/>
      <c r="O633" s="55">
        <v>3</v>
      </c>
      <c r="P633" s="55">
        <v>1</v>
      </c>
      <c r="Q633" s="55">
        <v>2</v>
      </c>
      <c r="R633" s="55">
        <v>57</v>
      </c>
      <c r="S633" s="160">
        <v>39</v>
      </c>
      <c r="T633" s="52">
        <f t="shared" si="9"/>
        <v>199.93072821428572</v>
      </c>
      <c r="U633" s="53">
        <f>(G633/S633)/1.2237</f>
        <v>0.58670320989516866</v>
      </c>
      <c r="V633" s="1" t="s">
        <v>613</v>
      </c>
    </row>
    <row r="634" spans="1:22">
      <c r="A634" s="46" t="s">
        <v>138</v>
      </c>
      <c r="B634" s="47" t="s">
        <v>176</v>
      </c>
      <c r="C634" s="48" t="s">
        <v>58</v>
      </c>
      <c r="D634" s="49">
        <v>246400</v>
      </c>
      <c r="E634" s="55" t="s">
        <v>590</v>
      </c>
      <c r="F634" s="4" t="s">
        <v>615</v>
      </c>
      <c r="G634" s="50">
        <v>52</v>
      </c>
      <c r="H634" s="55">
        <v>5</v>
      </c>
      <c r="I634" s="55">
        <v>6</v>
      </c>
      <c r="J634" s="55">
        <v>2</v>
      </c>
      <c r="K634" s="55">
        <v>5</v>
      </c>
      <c r="L634" s="55"/>
      <c r="M634" s="58"/>
      <c r="N634" s="55">
        <v>1</v>
      </c>
      <c r="O634" s="55">
        <v>4</v>
      </c>
      <c r="P634" s="55"/>
      <c r="Q634" s="55">
        <v>1</v>
      </c>
      <c r="R634" s="55">
        <v>63</v>
      </c>
      <c r="S634" s="55">
        <v>77</v>
      </c>
      <c r="T634" s="52">
        <f t="shared" si="9"/>
        <v>420.7583261538461</v>
      </c>
      <c r="U634" s="53">
        <f>(G634/S634)/1.1532</f>
        <v>0.5856093265042277</v>
      </c>
      <c r="V634" s="1" t="s">
        <v>138</v>
      </c>
    </row>
    <row r="635" spans="1:22">
      <c r="A635" s="99" t="s">
        <v>138</v>
      </c>
      <c r="B635" s="1" t="s">
        <v>539</v>
      </c>
      <c r="C635" s="4" t="s">
        <v>45</v>
      </c>
      <c r="D635" s="71">
        <v>266600</v>
      </c>
      <c r="E635" s="4" t="s">
        <v>590</v>
      </c>
      <c r="F635" s="4" t="s">
        <v>610</v>
      </c>
      <c r="G635" s="63">
        <v>54</v>
      </c>
      <c r="H635" s="55">
        <v>7</v>
      </c>
      <c r="I635" s="55">
        <v>4</v>
      </c>
      <c r="J635" s="55">
        <v>1</v>
      </c>
      <c r="K635" s="55">
        <v>4</v>
      </c>
      <c r="L635" s="55"/>
      <c r="M635" s="56" t="s">
        <v>588</v>
      </c>
      <c r="N635" s="55">
        <v>1.2</v>
      </c>
      <c r="O635" s="55">
        <v>4</v>
      </c>
      <c r="P635" s="55"/>
      <c r="Q635" s="55">
        <v>1</v>
      </c>
      <c r="R635" s="55">
        <v>54</v>
      </c>
      <c r="S635" s="55">
        <v>78</v>
      </c>
      <c r="T635" s="52">
        <f t="shared" si="9"/>
        <v>455.40612000000004</v>
      </c>
      <c r="U635" s="53">
        <f>(G635/S635)/1.1826</f>
        <v>0.5854115443156539</v>
      </c>
      <c r="V635" s="1" t="s">
        <v>697</v>
      </c>
    </row>
    <row r="636" spans="1:22">
      <c r="A636" s="57" t="s">
        <v>17</v>
      </c>
      <c r="B636" s="47" t="s">
        <v>59</v>
      </c>
      <c r="C636" s="48" t="s">
        <v>58</v>
      </c>
      <c r="D636" s="49">
        <v>428500</v>
      </c>
      <c r="E636" s="55" t="s">
        <v>590</v>
      </c>
      <c r="F636" s="4" t="s">
        <v>615</v>
      </c>
      <c r="G636" s="50">
        <v>54</v>
      </c>
      <c r="H636" s="55">
        <v>7</v>
      </c>
      <c r="I636" s="55">
        <v>3</v>
      </c>
      <c r="J636" s="55">
        <v>5</v>
      </c>
      <c r="K636" s="55">
        <v>2</v>
      </c>
      <c r="L636" s="55"/>
      <c r="M636" s="58" t="s">
        <v>601</v>
      </c>
      <c r="N636" s="55"/>
      <c r="O636" s="55">
        <v>1</v>
      </c>
      <c r="P636" s="55"/>
      <c r="Q636" s="55"/>
      <c r="R636" s="55">
        <v>90</v>
      </c>
      <c r="S636" s="55">
        <v>80</v>
      </c>
      <c r="T636" s="52">
        <f t="shared" si="9"/>
        <v>732.06844444444437</v>
      </c>
      <c r="U636" s="53">
        <f>(G636/S636)/1.1532</f>
        <v>0.585327783558793</v>
      </c>
      <c r="V636" s="1" t="s">
        <v>614</v>
      </c>
    </row>
    <row r="637" spans="1:22">
      <c r="A637" s="74" t="s">
        <v>17</v>
      </c>
      <c r="B637" s="86" t="s">
        <v>318</v>
      </c>
      <c r="C637" s="61" t="s">
        <v>66</v>
      </c>
      <c r="D637" s="90">
        <v>123900</v>
      </c>
      <c r="E637" s="48" t="s">
        <v>586</v>
      </c>
      <c r="F637" s="61" t="s">
        <v>605</v>
      </c>
      <c r="G637" s="63">
        <v>33</v>
      </c>
      <c r="H637" s="61">
        <v>6</v>
      </c>
      <c r="I637" s="61">
        <v>3</v>
      </c>
      <c r="J637" s="61">
        <v>4</v>
      </c>
      <c r="K637" s="61">
        <v>2</v>
      </c>
      <c r="L637" s="61"/>
      <c r="M637" s="61"/>
      <c r="N637" s="61">
        <v>0.2</v>
      </c>
      <c r="O637" s="61">
        <v>3</v>
      </c>
      <c r="P637" s="61">
        <v>2</v>
      </c>
      <c r="Q637" s="61">
        <v>1</v>
      </c>
      <c r="R637" s="61">
        <v>66</v>
      </c>
      <c r="S637" s="61">
        <v>48</v>
      </c>
      <c r="T637" s="52">
        <f t="shared" si="9"/>
        <v>211.91856000000001</v>
      </c>
      <c r="U637" s="53">
        <f>(G637/S637)/1.1759</f>
        <v>0.58465855940130962</v>
      </c>
      <c r="V637" s="47" t="s">
        <v>677</v>
      </c>
    </row>
    <row r="638" spans="1:22">
      <c r="A638" s="75" t="s">
        <v>138</v>
      </c>
      <c r="B638" s="47" t="s">
        <v>907</v>
      </c>
      <c r="C638" s="61" t="s">
        <v>106</v>
      </c>
      <c r="D638" s="62">
        <v>325200</v>
      </c>
      <c r="E638" s="55" t="s">
        <v>590</v>
      </c>
      <c r="F638" s="4" t="s">
        <v>602</v>
      </c>
      <c r="G638" s="63">
        <v>62</v>
      </c>
      <c r="H638" s="55">
        <v>6</v>
      </c>
      <c r="I638" s="55">
        <v>6</v>
      </c>
      <c r="J638" s="55">
        <v>2</v>
      </c>
      <c r="K638" s="55">
        <v>2</v>
      </c>
      <c r="L638" s="55"/>
      <c r="M638" s="58" t="s">
        <v>616</v>
      </c>
      <c r="N638" s="55">
        <v>2.2000000000000002</v>
      </c>
      <c r="O638" s="55">
        <v>6</v>
      </c>
      <c r="P638" s="55">
        <v>2</v>
      </c>
      <c r="Q638" s="55">
        <v>3</v>
      </c>
      <c r="R638" s="55">
        <v>58</v>
      </c>
      <c r="S638" s="55">
        <v>82</v>
      </c>
      <c r="T638" s="52">
        <f t="shared" si="9"/>
        <v>556.51056387096776</v>
      </c>
      <c r="U638" s="53">
        <f>(G638/S638)/1.2939</f>
        <v>0.58435548417621896</v>
      </c>
      <c r="V638" s="1" t="s">
        <v>138</v>
      </c>
    </row>
    <row r="639" spans="1:22">
      <c r="A639" s="75" t="s">
        <v>138</v>
      </c>
      <c r="B639" s="47" t="s">
        <v>547</v>
      </c>
      <c r="C639" s="61" t="s">
        <v>70</v>
      </c>
      <c r="D639" s="62">
        <v>402500</v>
      </c>
      <c r="E639" s="61" t="s">
        <v>586</v>
      </c>
      <c r="F639" s="48" t="s">
        <v>626</v>
      </c>
      <c r="G639" s="63">
        <v>58</v>
      </c>
      <c r="H639" s="61">
        <v>5</v>
      </c>
      <c r="I639" s="61">
        <v>8</v>
      </c>
      <c r="J639" s="61">
        <v>2</v>
      </c>
      <c r="K639" s="61">
        <v>5</v>
      </c>
      <c r="L639" s="61"/>
      <c r="M639" s="61" t="s">
        <v>616</v>
      </c>
      <c r="N639" s="61">
        <v>1</v>
      </c>
      <c r="O639" s="61">
        <v>6</v>
      </c>
      <c r="P639" s="61">
        <v>2</v>
      </c>
      <c r="Q639" s="61">
        <v>3</v>
      </c>
      <c r="R639" s="61">
        <v>61</v>
      </c>
      <c r="S639" s="61">
        <v>80</v>
      </c>
      <c r="T639" s="52">
        <f t="shared" si="9"/>
        <v>691.07862068965517</v>
      </c>
      <c r="U639" s="53">
        <f>(G639/S639)/1.2448</f>
        <v>0.58242287917737789</v>
      </c>
      <c r="V639" s="1" t="s">
        <v>627</v>
      </c>
    </row>
    <row r="640" spans="1:22">
      <c r="A640" s="75" t="s">
        <v>138</v>
      </c>
      <c r="B640" s="1" t="s">
        <v>555</v>
      </c>
      <c r="C640" s="55" t="s">
        <v>76</v>
      </c>
      <c r="D640" s="62">
        <v>266400</v>
      </c>
      <c r="E640" s="4" t="s">
        <v>590</v>
      </c>
      <c r="F640" s="4" t="s">
        <v>600</v>
      </c>
      <c r="G640" s="63">
        <v>47</v>
      </c>
      <c r="H640" s="55">
        <v>5</v>
      </c>
      <c r="I640" s="55">
        <v>7</v>
      </c>
      <c r="J640" s="55">
        <v>2</v>
      </c>
      <c r="K640" s="55">
        <v>1</v>
      </c>
      <c r="L640" s="55"/>
      <c r="M640" s="58" t="s">
        <v>604</v>
      </c>
      <c r="N640" s="55"/>
      <c r="O640" s="55">
        <v>7</v>
      </c>
      <c r="P640" s="55"/>
      <c r="Q640" s="55">
        <v>2</v>
      </c>
      <c r="R640" s="55">
        <v>66</v>
      </c>
      <c r="S640" s="55">
        <v>64</v>
      </c>
      <c r="T640" s="52">
        <f t="shared" si="9"/>
        <v>458.23520680851061</v>
      </c>
      <c r="U640" s="53">
        <f>(G640/S640)/1.2632</f>
        <v>0.58136082963901203</v>
      </c>
      <c r="V640" s="1" t="s">
        <v>619</v>
      </c>
    </row>
    <row r="641" spans="1:22">
      <c r="A641" s="69" t="s">
        <v>138</v>
      </c>
      <c r="B641" s="1" t="s">
        <v>163</v>
      </c>
      <c r="C641" s="55" t="s">
        <v>45</v>
      </c>
      <c r="D641" s="71">
        <v>333300</v>
      </c>
      <c r="E641" s="48" t="s">
        <v>586</v>
      </c>
      <c r="F641" s="48" t="s">
        <v>612</v>
      </c>
      <c r="G641" s="50">
        <v>51</v>
      </c>
      <c r="H641" s="55">
        <v>9</v>
      </c>
      <c r="I641" s="55">
        <v>7</v>
      </c>
      <c r="J641" s="55">
        <v>3</v>
      </c>
      <c r="K641" s="55">
        <v>2</v>
      </c>
      <c r="L641" s="55"/>
      <c r="M641" s="58" t="s">
        <v>616</v>
      </c>
      <c r="N641" s="55">
        <v>2</v>
      </c>
      <c r="O641" s="55">
        <v>7</v>
      </c>
      <c r="P641" s="55">
        <v>3</v>
      </c>
      <c r="Q641" s="55">
        <v>5</v>
      </c>
      <c r="R641" s="55">
        <v>62</v>
      </c>
      <c r="S641" s="55">
        <v>70</v>
      </c>
      <c r="T641" s="52">
        <f t="shared" si="9"/>
        <v>573.98834705882348</v>
      </c>
      <c r="U641" s="53">
        <f>(G641/S641)/1.2547</f>
        <v>0.58067380933404689</v>
      </c>
      <c r="V641" s="1" t="s">
        <v>627</v>
      </c>
    </row>
    <row r="642" spans="1:22">
      <c r="A642" s="74" t="s">
        <v>17</v>
      </c>
      <c r="B642" s="47" t="s">
        <v>510</v>
      </c>
      <c r="C642" s="61" t="s">
        <v>76</v>
      </c>
      <c r="D642" s="62">
        <v>318300</v>
      </c>
      <c r="E642" s="48" t="s">
        <v>586</v>
      </c>
      <c r="F642" s="48" t="s">
        <v>597</v>
      </c>
      <c r="G642" s="63">
        <v>59</v>
      </c>
      <c r="H642" s="61">
        <v>13</v>
      </c>
      <c r="I642" s="61">
        <v>3</v>
      </c>
      <c r="J642" s="61">
        <v>7</v>
      </c>
      <c r="K642" s="61">
        <v>2</v>
      </c>
      <c r="L642" s="61"/>
      <c r="M642" s="61"/>
      <c r="N642" s="61"/>
      <c r="O642" s="61">
        <v>4</v>
      </c>
      <c r="P642" s="61"/>
      <c r="Q642" s="61">
        <v>3</v>
      </c>
      <c r="R642" s="61">
        <v>50</v>
      </c>
      <c r="S642" s="61">
        <v>84</v>
      </c>
      <c r="T642" s="52">
        <f t="shared" ref="T642:T705" si="10">(D642/1000)/U642</f>
        <v>548.42982101694918</v>
      </c>
      <c r="U642" s="53">
        <f>(G642/S642)/1.2102</f>
        <v>0.58038419466282631</v>
      </c>
      <c r="V642" s="64" t="s">
        <v>721</v>
      </c>
    </row>
    <row r="643" spans="1:22">
      <c r="A643" s="46" t="s">
        <v>138</v>
      </c>
      <c r="B643" s="47" t="s">
        <v>167</v>
      </c>
      <c r="C643" s="48" t="s">
        <v>49</v>
      </c>
      <c r="D643" s="49">
        <v>329700</v>
      </c>
      <c r="E643" s="55" t="s">
        <v>590</v>
      </c>
      <c r="F643" s="4" t="s">
        <v>608</v>
      </c>
      <c r="G643" s="63">
        <v>63</v>
      </c>
      <c r="H643" s="55">
        <v>5</v>
      </c>
      <c r="I643" s="55">
        <v>2</v>
      </c>
      <c r="J643" s="55"/>
      <c r="K643" s="55">
        <v>2</v>
      </c>
      <c r="L643" s="55"/>
      <c r="M643" s="58"/>
      <c r="N643" s="55">
        <v>2.1</v>
      </c>
      <c r="O643" s="55">
        <v>6</v>
      </c>
      <c r="P643" s="55">
        <v>1</v>
      </c>
      <c r="Q643" s="55">
        <v>1</v>
      </c>
      <c r="R643" s="55">
        <v>57</v>
      </c>
      <c r="S643" s="55">
        <v>84</v>
      </c>
      <c r="T643" s="52">
        <f t="shared" si="10"/>
        <v>568.79844000000003</v>
      </c>
      <c r="U643" s="53">
        <f>(G643/S643)/1.2939</f>
        <v>0.57964293994899141</v>
      </c>
      <c r="V643" s="1" t="s">
        <v>634</v>
      </c>
    </row>
    <row r="644" spans="1:22">
      <c r="A644" s="69" t="s">
        <v>304</v>
      </c>
      <c r="B644" s="1" t="s">
        <v>305</v>
      </c>
      <c r="C644" s="55" t="s">
        <v>45</v>
      </c>
      <c r="D644" s="71">
        <v>411600</v>
      </c>
      <c r="E644" s="4" t="s">
        <v>590</v>
      </c>
      <c r="F644" s="4" t="s">
        <v>610</v>
      </c>
      <c r="G644" s="63">
        <v>61</v>
      </c>
      <c r="H644" s="55">
        <v>7</v>
      </c>
      <c r="I644" s="55">
        <v>2</v>
      </c>
      <c r="J644" s="55">
        <v>4</v>
      </c>
      <c r="K644" s="55">
        <v>5</v>
      </c>
      <c r="L644" s="55">
        <v>14</v>
      </c>
      <c r="M644" s="56" t="s">
        <v>588</v>
      </c>
      <c r="N644" s="55">
        <v>0.1</v>
      </c>
      <c r="O644" s="55">
        <v>5</v>
      </c>
      <c r="P644" s="55"/>
      <c r="Q644" s="55">
        <v>3</v>
      </c>
      <c r="R644" s="55">
        <v>44</v>
      </c>
      <c r="S644" s="55">
        <v>89</v>
      </c>
      <c r="T644" s="52">
        <f t="shared" si="10"/>
        <v>710.18813508196729</v>
      </c>
      <c r="U644" s="53">
        <f>(G644/S644)/1.1826</f>
        <v>0.57956473738116543</v>
      </c>
      <c r="V644" s="1" t="s">
        <v>702</v>
      </c>
    </row>
    <row r="645" spans="1:22">
      <c r="A645" s="75" t="s">
        <v>138</v>
      </c>
      <c r="B645" s="47" t="s">
        <v>547</v>
      </c>
      <c r="C645" s="61" t="s">
        <v>70</v>
      </c>
      <c r="D645" s="62">
        <v>402500</v>
      </c>
      <c r="E645" s="4" t="s">
        <v>590</v>
      </c>
      <c r="F645" s="4" t="s">
        <v>605</v>
      </c>
      <c r="G645" s="63">
        <v>64</v>
      </c>
      <c r="H645" s="55">
        <v>8</v>
      </c>
      <c r="I645" s="55">
        <v>10</v>
      </c>
      <c r="J645" s="55">
        <v>3</v>
      </c>
      <c r="K645" s="55">
        <v>3</v>
      </c>
      <c r="L645" s="55"/>
      <c r="M645" s="58" t="s">
        <v>601</v>
      </c>
      <c r="N645" s="55">
        <v>1</v>
      </c>
      <c r="O645" s="55">
        <v>8</v>
      </c>
      <c r="P645" s="55"/>
      <c r="Q645" s="55">
        <v>5</v>
      </c>
      <c r="R645" s="55">
        <v>55</v>
      </c>
      <c r="S645" s="55">
        <v>88</v>
      </c>
      <c r="T645" s="52">
        <f t="shared" si="10"/>
        <v>694.95146875000012</v>
      </c>
      <c r="U645" s="53">
        <f>(G645/S645)/1.2557</f>
        <v>0.5791771340867462</v>
      </c>
      <c r="V645" s="1" t="s">
        <v>607</v>
      </c>
    </row>
    <row r="646" spans="1:22">
      <c r="A646" s="74" t="s">
        <v>17</v>
      </c>
      <c r="B646" s="47" t="s">
        <v>484</v>
      </c>
      <c r="C646" s="61" t="s">
        <v>24</v>
      </c>
      <c r="D646" s="62">
        <v>451400</v>
      </c>
      <c r="E646" s="48" t="s">
        <v>586</v>
      </c>
      <c r="F646" s="48" t="s">
        <v>631</v>
      </c>
      <c r="G646" s="63">
        <v>49</v>
      </c>
      <c r="H646" s="61">
        <v>8</v>
      </c>
      <c r="I646" s="61">
        <v>4</v>
      </c>
      <c r="J646" s="61">
        <v>2</v>
      </c>
      <c r="K646" s="61">
        <v>1</v>
      </c>
      <c r="L646" s="61"/>
      <c r="M646" s="61"/>
      <c r="N646" s="61"/>
      <c r="O646" s="61">
        <v>1</v>
      </c>
      <c r="P646" s="61"/>
      <c r="Q646" s="61">
        <v>1</v>
      </c>
      <c r="R646" s="61">
        <v>91</v>
      </c>
      <c r="S646" s="61">
        <v>72</v>
      </c>
      <c r="T646" s="52">
        <f t="shared" si="10"/>
        <v>779.95287183673452</v>
      </c>
      <c r="U646" s="53">
        <f>(G646/S646)/1.1759</f>
        <v>0.57875291738715506</v>
      </c>
      <c r="V646" s="47" t="s">
        <v>823</v>
      </c>
    </row>
    <row r="647" spans="1:22">
      <c r="A647" s="75" t="s">
        <v>138</v>
      </c>
      <c r="B647" s="47" t="s">
        <v>552</v>
      </c>
      <c r="C647" s="61" t="s">
        <v>76</v>
      </c>
      <c r="D647" s="62">
        <v>358300</v>
      </c>
      <c r="E647" s="48" t="s">
        <v>586</v>
      </c>
      <c r="F647" s="48" t="s">
        <v>597</v>
      </c>
      <c r="G647" s="63">
        <v>51</v>
      </c>
      <c r="H647" s="61"/>
      <c r="I647" s="61">
        <v>14</v>
      </c>
      <c r="J647" s="61"/>
      <c r="K647" s="61">
        <v>6</v>
      </c>
      <c r="L647" s="61"/>
      <c r="M647" s="61" t="s">
        <v>598</v>
      </c>
      <c r="N647" s="61"/>
      <c r="O647" s="61">
        <v>10</v>
      </c>
      <c r="P647" s="61">
        <v>1</v>
      </c>
      <c r="Q647" s="61">
        <v>4</v>
      </c>
      <c r="R647" s="61">
        <v>64</v>
      </c>
      <c r="S647" s="61">
        <v>73</v>
      </c>
      <c r="T647" s="52">
        <f t="shared" si="10"/>
        <v>620.66412117647053</v>
      </c>
      <c r="U647" s="53">
        <f>(G647/S647)/1.2102</f>
        <v>0.57728485951603159</v>
      </c>
      <c r="V647" s="64" t="s">
        <v>138</v>
      </c>
    </row>
    <row r="648" spans="1:22">
      <c r="A648" s="57" t="s">
        <v>17</v>
      </c>
      <c r="B648" s="47" t="s">
        <v>43</v>
      </c>
      <c r="C648" s="48" t="s">
        <v>37</v>
      </c>
      <c r="D648" s="49">
        <v>491800</v>
      </c>
      <c r="E648" s="48" t="s">
        <v>586</v>
      </c>
      <c r="F648" s="48" t="s">
        <v>587</v>
      </c>
      <c r="G648" s="50">
        <v>61</v>
      </c>
      <c r="H648" s="48">
        <v>10</v>
      </c>
      <c r="I648" s="48">
        <v>6</v>
      </c>
      <c r="J648" s="48">
        <v>5</v>
      </c>
      <c r="K648" s="48">
        <v>1</v>
      </c>
      <c r="M648" s="48" t="s">
        <v>616</v>
      </c>
      <c r="O648" s="48">
        <v>4</v>
      </c>
      <c r="Q648" s="48">
        <v>3</v>
      </c>
      <c r="R648" s="48">
        <v>62</v>
      </c>
      <c r="S648" s="48">
        <v>85</v>
      </c>
      <c r="T648" s="52">
        <f t="shared" si="10"/>
        <v>853.60355409836063</v>
      </c>
      <c r="U648" s="53">
        <f>(G648/S648)/1.2456</f>
        <v>0.57614567985190224</v>
      </c>
      <c r="V648" s="54" t="s">
        <v>835</v>
      </c>
    </row>
    <row r="649" spans="1:22">
      <c r="A649" s="57" t="s">
        <v>17</v>
      </c>
      <c r="B649" s="1" t="s">
        <v>40</v>
      </c>
      <c r="C649" s="55" t="s">
        <v>37</v>
      </c>
      <c r="D649" s="49">
        <v>403800</v>
      </c>
      <c r="E649" s="48" t="s">
        <v>590</v>
      </c>
      <c r="F649" s="4" t="s">
        <v>591</v>
      </c>
      <c r="G649" s="50">
        <v>51</v>
      </c>
      <c r="H649" s="55">
        <v>12</v>
      </c>
      <c r="I649" s="55">
        <v>3</v>
      </c>
      <c r="J649" s="55">
        <v>4</v>
      </c>
      <c r="K649" s="55">
        <v>2</v>
      </c>
      <c r="L649" s="55"/>
      <c r="M649" s="58" t="s">
        <v>637</v>
      </c>
      <c r="N649" s="55"/>
      <c r="O649" s="55">
        <v>3</v>
      </c>
      <c r="P649" s="55">
        <v>1</v>
      </c>
      <c r="Q649" s="55">
        <v>7</v>
      </c>
      <c r="R649" s="55">
        <v>66</v>
      </c>
      <c r="S649" s="55">
        <v>72</v>
      </c>
      <c r="T649" s="52">
        <f t="shared" si="10"/>
        <v>702.09893647058823</v>
      </c>
      <c r="U649" s="53">
        <f>(G649/S649)/1.2316</f>
        <v>0.57513261881563282</v>
      </c>
      <c r="V649" s="1" t="s">
        <v>596</v>
      </c>
    </row>
    <row r="650" spans="1:22">
      <c r="A650" s="74" t="s">
        <v>17</v>
      </c>
      <c r="B650" s="47" t="s">
        <v>510</v>
      </c>
      <c r="C650" s="61" t="s">
        <v>76</v>
      </c>
      <c r="D650" s="62">
        <v>318300</v>
      </c>
      <c r="E650" s="4" t="s">
        <v>590</v>
      </c>
      <c r="F650" s="4" t="s">
        <v>600</v>
      </c>
      <c r="G650" s="63">
        <v>61</v>
      </c>
      <c r="H650" s="55">
        <v>7</v>
      </c>
      <c r="I650" s="55">
        <v>10</v>
      </c>
      <c r="J650" s="55">
        <v>4</v>
      </c>
      <c r="K650" s="55"/>
      <c r="L650" s="55"/>
      <c r="M650" s="58" t="s">
        <v>604</v>
      </c>
      <c r="N650" s="55"/>
      <c r="O650" s="55">
        <v>9</v>
      </c>
      <c r="P650" s="55"/>
      <c r="Q650" s="55">
        <v>2</v>
      </c>
      <c r="R650" s="55">
        <v>64</v>
      </c>
      <c r="S650" s="55">
        <v>84</v>
      </c>
      <c r="T650" s="52">
        <f t="shared" si="10"/>
        <v>553.67919737704926</v>
      </c>
      <c r="U650" s="53">
        <f>(G650/S650)/1.2632</f>
        <v>0.57488163092976263</v>
      </c>
      <c r="V650" s="1" t="s">
        <v>722</v>
      </c>
    </row>
    <row r="651" spans="1:22">
      <c r="A651" s="74" t="s">
        <v>17</v>
      </c>
      <c r="B651" s="47" t="s">
        <v>504</v>
      </c>
      <c r="C651" s="61" t="s">
        <v>66</v>
      </c>
      <c r="D651" s="62">
        <v>243200</v>
      </c>
      <c r="E651" s="48" t="s">
        <v>586</v>
      </c>
      <c r="F651" s="61" t="s">
        <v>605</v>
      </c>
      <c r="G651" s="63">
        <v>62</v>
      </c>
      <c r="H651" s="61">
        <v>13</v>
      </c>
      <c r="I651" s="61">
        <v>4</v>
      </c>
      <c r="J651" s="61">
        <v>6</v>
      </c>
      <c r="K651" s="61"/>
      <c r="L651" s="61"/>
      <c r="M651" s="78" t="s">
        <v>668</v>
      </c>
      <c r="N651" s="61"/>
      <c r="O651" s="61">
        <v>8</v>
      </c>
      <c r="P651" s="61">
        <v>1</v>
      </c>
      <c r="Q651" s="61">
        <v>4</v>
      </c>
      <c r="R651" s="61">
        <v>58</v>
      </c>
      <c r="S651" s="61">
        <v>92</v>
      </c>
      <c r="T651" s="52">
        <f t="shared" si="10"/>
        <v>424.35575741935486</v>
      </c>
      <c r="U651" s="53">
        <f>(G651/S651)/1.1759</f>
        <v>0.57310404241709401</v>
      </c>
      <c r="V651" s="47" t="s">
        <v>847</v>
      </c>
    </row>
    <row r="652" spans="1:22">
      <c r="A652" s="75" t="s">
        <v>138</v>
      </c>
      <c r="B652" s="47" t="s">
        <v>424</v>
      </c>
      <c r="C652" s="61" t="s">
        <v>70</v>
      </c>
      <c r="D652" s="73">
        <v>529800</v>
      </c>
      <c r="E652" s="4" t="s">
        <v>590</v>
      </c>
      <c r="F652" s="4" t="s">
        <v>605</v>
      </c>
      <c r="G652" s="63">
        <v>64</v>
      </c>
      <c r="H652" s="55">
        <v>7</v>
      </c>
      <c r="I652" s="55">
        <v>8</v>
      </c>
      <c r="J652" s="55">
        <v>2</v>
      </c>
      <c r="K652" s="55">
        <v>3</v>
      </c>
      <c r="L652" s="55">
        <v>3</v>
      </c>
      <c r="M652" s="56" t="s">
        <v>620</v>
      </c>
      <c r="N652" s="55">
        <v>1.2</v>
      </c>
      <c r="O652" s="55">
        <v>9</v>
      </c>
      <c r="P652" s="55">
        <v>3</v>
      </c>
      <c r="Q652" s="55">
        <v>5</v>
      </c>
      <c r="R652" s="55">
        <v>66</v>
      </c>
      <c r="S652" s="55">
        <v>89</v>
      </c>
      <c r="T652" s="52">
        <f t="shared" si="10"/>
        <v>925.1408990624999</v>
      </c>
      <c r="U652" s="53">
        <f>(G652/S652)/1.2557</f>
        <v>0.57266952583858055</v>
      </c>
      <c r="V652" s="1" t="s">
        <v>901</v>
      </c>
    </row>
    <row r="653" spans="1:22">
      <c r="A653" s="75" t="s">
        <v>138</v>
      </c>
      <c r="B653" s="47" t="s">
        <v>550</v>
      </c>
      <c r="C653" s="61" t="s">
        <v>76</v>
      </c>
      <c r="D653" s="62">
        <v>451100</v>
      </c>
      <c r="E653" s="4" t="s">
        <v>590</v>
      </c>
      <c r="F653" s="4" t="s">
        <v>600</v>
      </c>
      <c r="G653" s="63">
        <v>60</v>
      </c>
      <c r="H653" s="55">
        <v>7</v>
      </c>
      <c r="I653" s="55">
        <v>4</v>
      </c>
      <c r="J653" s="55">
        <v>4</v>
      </c>
      <c r="K653" s="55">
        <v>1</v>
      </c>
      <c r="L653" s="55"/>
      <c r="M653" s="58" t="s">
        <v>604</v>
      </c>
      <c r="N653" s="55">
        <v>1.2</v>
      </c>
      <c r="O653" s="55">
        <v>6</v>
      </c>
      <c r="P653" s="55"/>
      <c r="Q653" s="55">
        <v>2</v>
      </c>
      <c r="R653" s="55">
        <v>63</v>
      </c>
      <c r="S653" s="55">
        <v>83</v>
      </c>
      <c r="T653" s="52">
        <f t="shared" si="10"/>
        <v>788.26416933333348</v>
      </c>
      <c r="U653" s="53">
        <f>(G653/S653)/1.2632</f>
        <v>0.57227008095714071</v>
      </c>
      <c r="V653" s="1" t="s">
        <v>655</v>
      </c>
    </row>
    <row r="654" spans="1:22">
      <c r="A654" s="57" t="s">
        <v>17</v>
      </c>
      <c r="B654" s="47" t="s">
        <v>416</v>
      </c>
      <c r="C654" s="48" t="s">
        <v>29</v>
      </c>
      <c r="D654" s="91">
        <v>570300</v>
      </c>
      <c r="E654" s="48" t="s">
        <v>586</v>
      </c>
      <c r="F654" s="48" t="s">
        <v>640</v>
      </c>
      <c r="G654" s="63">
        <v>62</v>
      </c>
      <c r="H654" s="61">
        <v>12</v>
      </c>
      <c r="I654" s="61">
        <v>2</v>
      </c>
      <c r="J654" s="61">
        <v>5</v>
      </c>
      <c r="K654" s="61"/>
      <c r="L654" s="61"/>
      <c r="M654" s="88"/>
      <c r="N654" s="61"/>
      <c r="O654" s="61">
        <v>2</v>
      </c>
      <c r="P654" s="61"/>
      <c r="Q654" s="61"/>
      <c r="R654" s="61">
        <v>85</v>
      </c>
      <c r="S654" s="61">
        <v>87</v>
      </c>
      <c r="T654" s="52">
        <f t="shared" si="10"/>
        <v>996.8034541935483</v>
      </c>
      <c r="U654" s="53">
        <f>(G654/S654)/1.2456</f>
        <v>0.57212883603156672</v>
      </c>
      <c r="V654" s="54" t="s">
        <v>803</v>
      </c>
    </row>
    <row r="655" spans="1:22">
      <c r="A655" s="75" t="s">
        <v>138</v>
      </c>
      <c r="B655" s="47" t="s">
        <v>552</v>
      </c>
      <c r="C655" s="61" t="s">
        <v>76</v>
      </c>
      <c r="D655" s="62">
        <v>358300</v>
      </c>
      <c r="E655" s="4" t="s">
        <v>590</v>
      </c>
      <c r="F655" s="4" t="s">
        <v>600</v>
      </c>
      <c r="G655" s="63">
        <v>57</v>
      </c>
      <c r="H655" s="55">
        <v>1</v>
      </c>
      <c r="I655" s="55">
        <v>9</v>
      </c>
      <c r="J655" s="55">
        <v>2</v>
      </c>
      <c r="K655" s="55">
        <v>2</v>
      </c>
      <c r="L655" s="55"/>
      <c r="M655" s="58" t="s">
        <v>632</v>
      </c>
      <c r="N655" s="55"/>
      <c r="O655" s="55">
        <v>9</v>
      </c>
      <c r="P655" s="55">
        <v>2</v>
      </c>
      <c r="Q655" s="55">
        <v>4</v>
      </c>
      <c r="R655" s="55">
        <v>90</v>
      </c>
      <c r="S655" s="55">
        <v>79</v>
      </c>
      <c r="T655" s="52">
        <f t="shared" si="10"/>
        <v>627.29403929824571</v>
      </c>
      <c r="U655" s="53">
        <f>(G655/S655)/1.2632</f>
        <v>0.57118349219582965</v>
      </c>
      <c r="V655" s="1" t="s">
        <v>697</v>
      </c>
    </row>
    <row r="656" spans="1:22">
      <c r="A656" s="74" t="s">
        <v>17</v>
      </c>
      <c r="B656" s="47" t="s">
        <v>20</v>
      </c>
      <c r="C656" s="61" t="s">
        <v>18</v>
      </c>
      <c r="D656" s="62">
        <v>364900</v>
      </c>
      <c r="E656" s="55" t="s">
        <v>590</v>
      </c>
      <c r="F656" s="4" t="s">
        <v>624</v>
      </c>
      <c r="G656" s="50">
        <v>50</v>
      </c>
      <c r="H656" s="55">
        <v>11</v>
      </c>
      <c r="I656" s="55">
        <v>3</v>
      </c>
      <c r="J656" s="55">
        <v>7</v>
      </c>
      <c r="K656" s="55"/>
      <c r="L656" s="55"/>
      <c r="M656" s="58"/>
      <c r="N656" s="55"/>
      <c r="O656" s="55">
        <v>1</v>
      </c>
      <c r="P656" s="55"/>
      <c r="Q656" s="55">
        <v>2</v>
      </c>
      <c r="R656" s="55">
        <v>85</v>
      </c>
      <c r="S656" s="55">
        <v>76</v>
      </c>
      <c r="T656" s="52">
        <f t="shared" si="10"/>
        <v>639.62007359999996</v>
      </c>
      <c r="U656" s="53">
        <f>(G656/S656)/1.1532</f>
        <v>0.57049491574931088</v>
      </c>
      <c r="V656" s="1" t="s">
        <v>17</v>
      </c>
    </row>
    <row r="657" spans="1:22">
      <c r="A657" s="59" t="s">
        <v>209</v>
      </c>
      <c r="B657" s="47" t="s">
        <v>213</v>
      </c>
      <c r="C657" s="61" t="s">
        <v>18</v>
      </c>
      <c r="D657" s="62">
        <v>415800</v>
      </c>
      <c r="E657" s="55" t="s">
        <v>590</v>
      </c>
      <c r="F657" s="4" t="s">
        <v>624</v>
      </c>
      <c r="G657" s="50">
        <v>50</v>
      </c>
      <c r="H657" s="55">
        <v>12</v>
      </c>
      <c r="I657" s="55">
        <v>8</v>
      </c>
      <c r="J657" s="55">
        <v>6</v>
      </c>
      <c r="K657" s="55"/>
      <c r="L657" s="55"/>
      <c r="M657" s="58" t="s">
        <v>616</v>
      </c>
      <c r="N657" s="55">
        <v>1</v>
      </c>
      <c r="O657" s="55">
        <v>2</v>
      </c>
      <c r="P657" s="55">
        <v>1</v>
      </c>
      <c r="Q657" s="55">
        <v>3</v>
      </c>
      <c r="R657" s="55">
        <v>80</v>
      </c>
      <c r="S657" s="55">
        <v>76</v>
      </c>
      <c r="T657" s="52">
        <f t="shared" si="10"/>
        <v>728.84085119999997</v>
      </c>
      <c r="U657" s="53">
        <f>(G657/S657)/1.1532</f>
        <v>0.57049491574931088</v>
      </c>
      <c r="V657" s="1" t="s">
        <v>619</v>
      </c>
    </row>
    <row r="658" spans="1:22">
      <c r="A658" s="46" t="s">
        <v>138</v>
      </c>
      <c r="B658" s="47" t="s">
        <v>172</v>
      </c>
      <c r="C658" s="48" t="s">
        <v>49</v>
      </c>
      <c r="D658" s="49">
        <v>211500</v>
      </c>
      <c r="E658" s="55" t="s">
        <v>590</v>
      </c>
      <c r="F658" s="4" t="s">
        <v>608</v>
      </c>
      <c r="G658" s="63">
        <v>58</v>
      </c>
      <c r="H658" s="55">
        <v>5</v>
      </c>
      <c r="I658" s="55">
        <v>8</v>
      </c>
      <c r="J658" s="55">
        <v>2</v>
      </c>
      <c r="K658" s="55">
        <v>3</v>
      </c>
      <c r="L658" s="55"/>
      <c r="M658" s="58" t="s">
        <v>616</v>
      </c>
      <c r="N658" s="55">
        <v>0.1</v>
      </c>
      <c r="O658" s="55">
        <v>6</v>
      </c>
      <c r="P658" s="55">
        <v>2</v>
      </c>
      <c r="Q658" s="55">
        <v>1</v>
      </c>
      <c r="R658" s="55">
        <v>69</v>
      </c>
      <c r="S658" s="55">
        <v>79</v>
      </c>
      <c r="T658" s="52">
        <f t="shared" si="10"/>
        <v>372.74358879310347</v>
      </c>
      <c r="U658" s="53">
        <f>(G658/S658)/1.2939</f>
        <v>0.56741418594162873</v>
      </c>
      <c r="V658" s="1" t="s">
        <v>622</v>
      </c>
    </row>
    <row r="659" spans="1:22">
      <c r="A659" s="59" t="s">
        <v>209</v>
      </c>
      <c r="B659" s="47" t="s">
        <v>216</v>
      </c>
      <c r="C659" s="61" t="s">
        <v>24</v>
      </c>
      <c r="D659" s="62">
        <v>245400</v>
      </c>
      <c r="E659" s="4" t="s">
        <v>590</v>
      </c>
      <c r="F659" s="4" t="s">
        <v>630</v>
      </c>
      <c r="G659" s="63">
        <v>42</v>
      </c>
      <c r="H659" s="55">
        <v>7</v>
      </c>
      <c r="I659" s="55">
        <v>3</v>
      </c>
      <c r="J659" s="55">
        <v>2</v>
      </c>
      <c r="K659" s="55">
        <v>4</v>
      </c>
      <c r="L659" s="55"/>
      <c r="M659" s="58" t="s">
        <v>601</v>
      </c>
      <c r="N659" s="55">
        <v>1</v>
      </c>
      <c r="O659" s="55">
        <v>3</v>
      </c>
      <c r="P659" s="55">
        <v>1</v>
      </c>
      <c r="Q659" s="55">
        <v>2</v>
      </c>
      <c r="R659" s="55">
        <v>60</v>
      </c>
      <c r="S659" s="55">
        <v>59</v>
      </c>
      <c r="T659" s="52">
        <f t="shared" si="10"/>
        <v>432.87566714285714</v>
      </c>
      <c r="U659" s="53">
        <f>(G659/S659)/1.2557</f>
        <v>0.56690643209338298</v>
      </c>
      <c r="V659" s="1" t="s">
        <v>622</v>
      </c>
    </row>
    <row r="660" spans="1:22">
      <c r="A660" s="59" t="s">
        <v>209</v>
      </c>
      <c r="B660" s="47" t="s">
        <v>254</v>
      </c>
      <c r="C660" s="61" t="s">
        <v>100</v>
      </c>
      <c r="D660" s="62">
        <v>437000</v>
      </c>
      <c r="E660" s="48" t="s">
        <v>586</v>
      </c>
      <c r="F660" s="48" t="s">
        <v>661</v>
      </c>
      <c r="G660" s="63">
        <v>50</v>
      </c>
      <c r="H660" s="61">
        <v>5</v>
      </c>
      <c r="I660" s="61">
        <v>10</v>
      </c>
      <c r="J660" s="61">
        <v>2</v>
      </c>
      <c r="K660" s="61">
        <v>3</v>
      </c>
      <c r="L660" s="61"/>
      <c r="M660" s="61" t="s">
        <v>601</v>
      </c>
      <c r="N660" s="61"/>
      <c r="O660" s="61">
        <v>11</v>
      </c>
      <c r="P660" s="61">
        <v>3</v>
      </c>
      <c r="Q660" s="61">
        <v>6</v>
      </c>
      <c r="R660" s="61">
        <v>53</v>
      </c>
      <c r="S660" s="61">
        <v>73</v>
      </c>
      <c r="T660" s="52">
        <f t="shared" si="10"/>
        <v>772.1318040000001</v>
      </c>
      <c r="U660" s="53">
        <f>(G660/S660)/1.2102</f>
        <v>0.56596554854512893</v>
      </c>
      <c r="V660" s="54" t="s">
        <v>265</v>
      </c>
    </row>
    <row r="661" spans="1:22">
      <c r="A661" s="75" t="s">
        <v>138</v>
      </c>
      <c r="B661" s="47" t="s">
        <v>192</v>
      </c>
      <c r="C661" s="61" t="s">
        <v>100</v>
      </c>
      <c r="D661" s="62">
        <v>278800</v>
      </c>
      <c r="E661" s="4" t="s">
        <v>590</v>
      </c>
      <c r="F661" s="4" t="s">
        <v>633</v>
      </c>
      <c r="G661" s="63">
        <v>49</v>
      </c>
      <c r="H661" s="55">
        <v>7</v>
      </c>
      <c r="I661" s="55">
        <v>7</v>
      </c>
      <c r="J661" s="55">
        <v>2</v>
      </c>
      <c r="K661" s="55">
        <v>3</v>
      </c>
      <c r="L661" s="55"/>
      <c r="M661" s="58" t="s">
        <v>637</v>
      </c>
      <c r="N661" s="55">
        <v>1.1000000000000001</v>
      </c>
      <c r="O661" s="55">
        <v>3</v>
      </c>
      <c r="P661" s="55"/>
      <c r="Q661" s="55">
        <v>4</v>
      </c>
      <c r="R661" s="55">
        <v>64</v>
      </c>
      <c r="S661" s="55">
        <v>72</v>
      </c>
      <c r="T661" s="52">
        <f t="shared" si="10"/>
        <v>492.66349714285707</v>
      </c>
      <c r="U661" s="53">
        <f>(G661/S661)/1.2026</f>
        <v>0.56590350536799905</v>
      </c>
      <c r="V661" s="1" t="s">
        <v>138</v>
      </c>
    </row>
    <row r="662" spans="1:22">
      <c r="A662" s="74" t="s">
        <v>17</v>
      </c>
      <c r="B662" s="47" t="s">
        <v>514</v>
      </c>
      <c r="C662" s="61" t="s">
        <v>100</v>
      </c>
      <c r="D662" s="62">
        <v>237400</v>
      </c>
      <c r="E662" s="48" t="s">
        <v>586</v>
      </c>
      <c r="F662" s="48" t="s">
        <v>661</v>
      </c>
      <c r="G662" s="63">
        <v>13</v>
      </c>
      <c r="H662" s="61">
        <v>4</v>
      </c>
      <c r="I662" s="61"/>
      <c r="J662" s="61">
        <v>1</v>
      </c>
      <c r="K662" s="61"/>
      <c r="L662" s="61"/>
      <c r="M662" s="61"/>
      <c r="N662" s="61"/>
      <c r="O662" s="61">
        <v>1</v>
      </c>
      <c r="P662" s="61"/>
      <c r="Q662" s="61">
        <v>1</v>
      </c>
      <c r="R662" s="61">
        <v>75</v>
      </c>
      <c r="S662" s="161">
        <v>19</v>
      </c>
      <c r="T662" s="52">
        <f t="shared" si="10"/>
        <v>419.90216307692299</v>
      </c>
      <c r="U662" s="53">
        <f>(G662/S662)/1.2102</f>
        <v>0.56536979533613418</v>
      </c>
      <c r="V662" s="54" t="s">
        <v>17</v>
      </c>
    </row>
    <row r="663" spans="1:22">
      <c r="A663" s="74" t="s">
        <v>17</v>
      </c>
      <c r="B663" s="86" t="s">
        <v>323</v>
      </c>
      <c r="C663" s="61" t="s">
        <v>70</v>
      </c>
      <c r="D663" s="103">
        <v>117300</v>
      </c>
      <c r="E663" s="61" t="s">
        <v>586</v>
      </c>
      <c r="F663" s="104" t="s">
        <v>626</v>
      </c>
      <c r="G663" s="63">
        <v>57</v>
      </c>
      <c r="H663" s="61">
        <v>11</v>
      </c>
      <c r="I663" s="61">
        <v>2</v>
      </c>
      <c r="J663" s="61">
        <v>5</v>
      </c>
      <c r="K663" s="61">
        <v>1</v>
      </c>
      <c r="L663" s="61"/>
      <c r="M663" s="61" t="s">
        <v>616</v>
      </c>
      <c r="N663" s="61"/>
      <c r="O663" s="61">
        <v>2</v>
      </c>
      <c r="P663" s="61"/>
      <c r="Q663" s="61">
        <v>2</v>
      </c>
      <c r="R663" s="61">
        <v>84</v>
      </c>
      <c r="S663" s="61">
        <v>81</v>
      </c>
      <c r="T663" s="52">
        <f t="shared" si="10"/>
        <v>207.49505684210521</v>
      </c>
      <c r="U663" s="53">
        <f>(G663/S663)/1.2448</f>
        <v>0.56531467199847674</v>
      </c>
      <c r="V663" s="1" t="s">
        <v>652</v>
      </c>
    </row>
    <row r="664" spans="1:22">
      <c r="A664" s="75" t="s">
        <v>265</v>
      </c>
      <c r="B664" s="86" t="s">
        <v>386</v>
      </c>
      <c r="C664" s="61" t="s">
        <v>122</v>
      </c>
      <c r="D664" s="103">
        <v>117300</v>
      </c>
      <c r="E664" s="48" t="s">
        <v>586</v>
      </c>
      <c r="F664" s="105" t="s">
        <v>591</v>
      </c>
      <c r="G664" s="50">
        <v>38</v>
      </c>
      <c r="H664" s="61">
        <v>6</v>
      </c>
      <c r="I664" s="61"/>
      <c r="J664" s="61">
        <v>1</v>
      </c>
      <c r="K664" s="61">
        <v>2</v>
      </c>
      <c r="L664" s="61"/>
      <c r="M664" s="61" t="s">
        <v>616</v>
      </c>
      <c r="N664" s="61">
        <v>1</v>
      </c>
      <c r="O664" s="61">
        <v>1</v>
      </c>
      <c r="P664" s="61"/>
      <c r="Q664" s="61">
        <v>1</v>
      </c>
      <c r="R664" s="61">
        <v>33</v>
      </c>
      <c r="S664" s="61">
        <v>59</v>
      </c>
      <c r="T664" s="52">
        <f t="shared" si="10"/>
        <v>207.76669894736841</v>
      </c>
      <c r="U664" s="53">
        <f>G664/((S664/1)*1.1408)</f>
        <v>0.56457555803836734</v>
      </c>
      <c r="V664" s="64" t="s">
        <v>677</v>
      </c>
    </row>
    <row r="665" spans="1:22">
      <c r="A665" s="57" t="s">
        <v>17</v>
      </c>
      <c r="B665" s="1" t="s">
        <v>482</v>
      </c>
      <c r="C665" s="55" t="s">
        <v>18</v>
      </c>
      <c r="D665" s="71">
        <v>378500</v>
      </c>
      <c r="E665" s="55" t="s">
        <v>590</v>
      </c>
      <c r="F665" s="3" t="s">
        <v>624</v>
      </c>
      <c r="G665" s="50">
        <v>50</v>
      </c>
      <c r="H665" s="55">
        <v>6</v>
      </c>
      <c r="I665" s="55">
        <v>4</v>
      </c>
      <c r="J665" s="55">
        <v>5</v>
      </c>
      <c r="K665" s="55">
        <v>1</v>
      </c>
      <c r="L665" s="55"/>
      <c r="M665" s="58" t="s">
        <v>601</v>
      </c>
      <c r="N665" s="55"/>
      <c r="O665" s="55">
        <v>1</v>
      </c>
      <c r="P665" s="55"/>
      <c r="Q665" s="55">
        <v>1</v>
      </c>
      <c r="R665" s="55">
        <v>70</v>
      </c>
      <c r="S665" s="55">
        <v>77</v>
      </c>
      <c r="T665" s="52">
        <f t="shared" si="10"/>
        <v>672.18874800000003</v>
      </c>
      <c r="U665" s="53">
        <f>(G665/S665)/1.1532</f>
        <v>0.5630858908694496</v>
      </c>
      <c r="V665" s="1" t="s">
        <v>700</v>
      </c>
    </row>
    <row r="666" spans="1:22">
      <c r="A666" s="74" t="s">
        <v>17</v>
      </c>
      <c r="B666" s="86" t="s">
        <v>329</v>
      </c>
      <c r="C666" s="61" t="s">
        <v>106</v>
      </c>
      <c r="D666" s="103">
        <v>117300</v>
      </c>
      <c r="E666" s="55" t="s">
        <v>590</v>
      </c>
      <c r="F666" s="3" t="s">
        <v>602</v>
      </c>
      <c r="G666" s="63">
        <v>51</v>
      </c>
      <c r="H666" s="55">
        <v>6</v>
      </c>
      <c r="I666" s="55">
        <v>9</v>
      </c>
      <c r="J666" s="55">
        <v>1</v>
      </c>
      <c r="K666" s="55">
        <v>1</v>
      </c>
      <c r="L666" s="55"/>
      <c r="M666" s="56" t="s">
        <v>668</v>
      </c>
      <c r="N666" s="55"/>
      <c r="O666" s="55">
        <v>7</v>
      </c>
      <c r="P666" s="55"/>
      <c r="Q666" s="55">
        <v>5</v>
      </c>
      <c r="R666" s="55">
        <v>73</v>
      </c>
      <c r="S666" s="55">
        <v>70</v>
      </c>
      <c r="T666" s="52">
        <f t="shared" si="10"/>
        <v>208.31790000000001</v>
      </c>
      <c r="U666" s="53">
        <f>(G666/S666)/1.2939</f>
        <v>0.5630817130933059</v>
      </c>
      <c r="V666" s="1" t="s">
        <v>607</v>
      </c>
    </row>
    <row r="667" spans="1:22">
      <c r="A667" s="46" t="s">
        <v>138</v>
      </c>
      <c r="B667" s="47" t="s">
        <v>530</v>
      </c>
      <c r="C667" s="48" t="s">
        <v>29</v>
      </c>
      <c r="D667" s="108">
        <v>249700</v>
      </c>
      <c r="E667" s="48" t="s">
        <v>586</v>
      </c>
      <c r="F667" s="104" t="s">
        <v>640</v>
      </c>
      <c r="G667" s="63">
        <v>54</v>
      </c>
      <c r="H667" s="61">
        <v>7</v>
      </c>
      <c r="I667" s="61">
        <v>3</v>
      </c>
      <c r="J667" s="61">
        <v>2</v>
      </c>
      <c r="K667" s="61">
        <v>3</v>
      </c>
      <c r="L667" s="61"/>
      <c r="M667" s="88" t="s">
        <v>594</v>
      </c>
      <c r="N667" s="61"/>
      <c r="O667" s="61">
        <v>5</v>
      </c>
      <c r="P667" s="61">
        <v>1</v>
      </c>
      <c r="Q667" s="61"/>
      <c r="R667" s="61">
        <v>70</v>
      </c>
      <c r="S667" s="61">
        <v>77</v>
      </c>
      <c r="T667" s="52">
        <f t="shared" si="10"/>
        <v>443.50049333333328</v>
      </c>
      <c r="U667" s="53">
        <f>(G667/S667)/1.2456</f>
        <v>0.56302079423466711</v>
      </c>
      <c r="V667" s="54" t="s">
        <v>17</v>
      </c>
    </row>
    <row r="668" spans="1:22">
      <c r="A668" s="75" t="s">
        <v>138</v>
      </c>
      <c r="B668" s="86" t="s">
        <v>344</v>
      </c>
      <c r="C668" s="61" t="s">
        <v>66</v>
      </c>
      <c r="D668" s="103">
        <v>123900</v>
      </c>
      <c r="E668" s="48" t="s">
        <v>586</v>
      </c>
      <c r="F668" s="105" t="s">
        <v>605</v>
      </c>
      <c r="G668" s="63">
        <v>47</v>
      </c>
      <c r="H668" s="61">
        <v>4</v>
      </c>
      <c r="I668" s="61">
        <v>4</v>
      </c>
      <c r="J668" s="61">
        <v>2</v>
      </c>
      <c r="K668" s="61">
        <v>2</v>
      </c>
      <c r="L668" s="61"/>
      <c r="M668" s="61" t="s">
        <v>616</v>
      </c>
      <c r="N668" s="61">
        <v>1.1000000000000001</v>
      </c>
      <c r="O668" s="61">
        <v>4</v>
      </c>
      <c r="P668" s="61"/>
      <c r="Q668" s="61">
        <v>1</v>
      </c>
      <c r="R668" s="61">
        <v>75</v>
      </c>
      <c r="S668" s="61">
        <v>71</v>
      </c>
      <c r="T668" s="52">
        <f t="shared" si="10"/>
        <v>220.09095127659575</v>
      </c>
      <c r="U668" s="53">
        <f>(G668/S668)/1.1759</f>
        <v>0.56294908664505106</v>
      </c>
      <c r="V668" s="47" t="s">
        <v>138</v>
      </c>
    </row>
    <row r="669" spans="1:22">
      <c r="A669" s="75" t="s">
        <v>138</v>
      </c>
      <c r="B669" s="47" t="s">
        <v>553</v>
      </c>
      <c r="C669" s="61" t="s">
        <v>76</v>
      </c>
      <c r="D669" s="106">
        <v>274100</v>
      </c>
      <c r="E669" s="48" t="s">
        <v>586</v>
      </c>
      <c r="F669" s="104" t="s">
        <v>597</v>
      </c>
      <c r="G669" s="63">
        <v>51</v>
      </c>
      <c r="H669" s="61">
        <v>5</v>
      </c>
      <c r="I669" s="61">
        <v>7</v>
      </c>
      <c r="J669" s="61">
        <v>4</v>
      </c>
      <c r="K669" s="61"/>
      <c r="L669" s="61"/>
      <c r="M669" s="61" t="s">
        <v>601</v>
      </c>
      <c r="N669" s="61">
        <v>1</v>
      </c>
      <c r="O669" s="61">
        <v>4</v>
      </c>
      <c r="P669" s="61"/>
      <c r="Q669" s="61">
        <v>2</v>
      </c>
      <c r="R669" s="61">
        <v>91</v>
      </c>
      <c r="S669" s="61">
        <v>75</v>
      </c>
      <c r="T669" s="52">
        <f t="shared" si="10"/>
        <v>487.81738235294114</v>
      </c>
      <c r="U669" s="53">
        <f>(G669/S669)/1.2102</f>
        <v>0.56189059659560414</v>
      </c>
      <c r="V669" s="64" t="s">
        <v>627</v>
      </c>
    </row>
    <row r="670" spans="1:22">
      <c r="A670" s="75" t="s">
        <v>138</v>
      </c>
      <c r="B670" s="86" t="s">
        <v>345</v>
      </c>
      <c r="C670" s="61" t="s">
        <v>66</v>
      </c>
      <c r="D670" s="103">
        <v>149000</v>
      </c>
      <c r="E670" s="4" t="s">
        <v>590</v>
      </c>
      <c r="F670" s="3" t="s">
        <v>626</v>
      </c>
      <c r="G670" s="63">
        <v>44</v>
      </c>
      <c r="H670" s="55">
        <v>5</v>
      </c>
      <c r="I670" s="55">
        <v>6</v>
      </c>
      <c r="J670" s="55">
        <v>5</v>
      </c>
      <c r="K670" s="55"/>
      <c r="L670" s="55">
        <v>1</v>
      </c>
      <c r="M670" s="58"/>
      <c r="N670" s="55"/>
      <c r="O670" s="55">
        <v>4</v>
      </c>
      <c r="P670" s="55"/>
      <c r="Q670" s="55">
        <v>2</v>
      </c>
      <c r="R670" s="55">
        <v>72</v>
      </c>
      <c r="S670" s="55">
        <v>64</v>
      </c>
      <c r="T670" s="52">
        <f t="shared" si="10"/>
        <v>265.20916363636366</v>
      </c>
      <c r="U670" s="53">
        <f>(G670/S670)/1.2237</f>
        <v>0.5618207076897932</v>
      </c>
      <c r="V670" s="1" t="s">
        <v>17</v>
      </c>
    </row>
    <row r="671" spans="1:22">
      <c r="A671" s="74" t="s">
        <v>17</v>
      </c>
      <c r="B671" s="47" t="s">
        <v>110</v>
      </c>
      <c r="C671" s="61" t="s">
        <v>106</v>
      </c>
      <c r="D671" s="106">
        <v>422400</v>
      </c>
      <c r="E671" s="48" t="s">
        <v>586</v>
      </c>
      <c r="F671" s="105" t="s">
        <v>624</v>
      </c>
      <c r="G671" s="63">
        <v>50</v>
      </c>
      <c r="H671" s="61">
        <v>8</v>
      </c>
      <c r="I671" s="61">
        <v>3</v>
      </c>
      <c r="J671" s="61">
        <v>5</v>
      </c>
      <c r="K671" s="61">
        <v>5</v>
      </c>
      <c r="L671" s="61"/>
      <c r="M671" s="78" t="s">
        <v>665</v>
      </c>
      <c r="N671" s="61">
        <v>0.1</v>
      </c>
      <c r="O671" s="61">
        <v>4</v>
      </c>
      <c r="P671" s="61"/>
      <c r="Q671" s="61">
        <v>3</v>
      </c>
      <c r="R671" s="61">
        <v>81</v>
      </c>
      <c r="S671" s="61">
        <v>78</v>
      </c>
      <c r="T671" s="52">
        <f t="shared" si="10"/>
        <v>752.8435199999999</v>
      </c>
      <c r="U671" s="53">
        <f>(G671/S671)/1.1425</f>
        <v>0.56107277113841669</v>
      </c>
      <c r="V671" s="47" t="s">
        <v>696</v>
      </c>
    </row>
    <row r="672" spans="1:22">
      <c r="A672" s="75" t="s">
        <v>138</v>
      </c>
      <c r="B672" s="1" t="s">
        <v>526</v>
      </c>
      <c r="C672" s="55" t="s">
        <v>24</v>
      </c>
      <c r="D672" s="106">
        <v>395000</v>
      </c>
      <c r="E672" s="4" t="s">
        <v>590</v>
      </c>
      <c r="F672" s="3" t="s">
        <v>630</v>
      </c>
      <c r="G672" s="63">
        <v>52</v>
      </c>
      <c r="H672" s="55">
        <v>11</v>
      </c>
      <c r="I672" s="55">
        <v>6</v>
      </c>
      <c r="J672" s="55">
        <v>3</v>
      </c>
      <c r="K672" s="55">
        <v>3</v>
      </c>
      <c r="L672" s="55"/>
      <c r="M672" s="58" t="s">
        <v>601</v>
      </c>
      <c r="N672" s="55"/>
      <c r="O672" s="55">
        <v>4</v>
      </c>
      <c r="P672" s="55">
        <v>1</v>
      </c>
      <c r="Q672" s="55">
        <v>1</v>
      </c>
      <c r="R672" s="55">
        <v>88</v>
      </c>
      <c r="S672" s="55">
        <v>74</v>
      </c>
      <c r="T672" s="52">
        <f t="shared" si="10"/>
        <v>705.84828846153835</v>
      </c>
      <c r="U672" s="53">
        <f>(G672/S672)/1.2557</f>
        <v>0.55961033901624813</v>
      </c>
      <c r="V672" s="1" t="s">
        <v>17</v>
      </c>
    </row>
    <row r="673" spans="1:22">
      <c r="A673" s="46" t="s">
        <v>138</v>
      </c>
      <c r="B673" s="47" t="s">
        <v>170</v>
      </c>
      <c r="C673" s="48" t="s">
        <v>49</v>
      </c>
      <c r="D673" s="108">
        <v>306400</v>
      </c>
      <c r="E673" s="48" t="s">
        <v>586</v>
      </c>
      <c r="F673" s="104" t="s">
        <v>633</v>
      </c>
      <c r="G673" s="50">
        <v>61</v>
      </c>
      <c r="H673" s="61">
        <v>9</v>
      </c>
      <c r="I673" s="61">
        <v>2</v>
      </c>
      <c r="J673" s="61">
        <v>7</v>
      </c>
      <c r="K673" s="61"/>
      <c r="L673" s="61">
        <v>6</v>
      </c>
      <c r="M673" s="61" t="s">
        <v>601</v>
      </c>
      <c r="N673" s="61">
        <v>1.1000000000000001</v>
      </c>
      <c r="O673" s="61">
        <v>5</v>
      </c>
      <c r="P673" s="61"/>
      <c r="Q673" s="61">
        <v>4</v>
      </c>
      <c r="R673" s="61">
        <v>45</v>
      </c>
      <c r="S673" s="61">
        <v>90</v>
      </c>
      <c r="T673" s="52">
        <f t="shared" si="10"/>
        <v>547.63223606557369</v>
      </c>
      <c r="U673" s="66">
        <f>(G673/S673)/1.2114</f>
        <v>0.55949956891016828</v>
      </c>
      <c r="V673" s="1" t="s">
        <v>728</v>
      </c>
    </row>
    <row r="674" spans="1:22">
      <c r="A674" s="75" t="s">
        <v>138</v>
      </c>
      <c r="B674" s="94" t="s">
        <v>342</v>
      </c>
      <c r="C674" s="55" t="s">
        <v>52</v>
      </c>
      <c r="D674" s="103">
        <v>123900</v>
      </c>
      <c r="E674" s="48" t="s">
        <v>590</v>
      </c>
      <c r="F674" s="104" t="s">
        <v>640</v>
      </c>
      <c r="G674" s="50">
        <v>31</v>
      </c>
      <c r="H674" s="55">
        <v>7</v>
      </c>
      <c r="I674" s="55">
        <v>4</v>
      </c>
      <c r="J674" s="55">
        <v>5</v>
      </c>
      <c r="K674" s="55">
        <v>1</v>
      </c>
      <c r="L674" s="55"/>
      <c r="M674" s="58" t="s">
        <v>594</v>
      </c>
      <c r="N674" s="55">
        <v>0.1</v>
      </c>
      <c r="O674" s="55">
        <v>2</v>
      </c>
      <c r="P674" s="55"/>
      <c r="Q674" s="55">
        <v>1</v>
      </c>
      <c r="R674" s="55">
        <v>63</v>
      </c>
      <c r="S674" s="55">
        <v>45</v>
      </c>
      <c r="T674" s="52">
        <f t="shared" si="10"/>
        <v>221.50921935483873</v>
      </c>
      <c r="U674" s="53">
        <f>(G674/S674)/1.2316</f>
        <v>0.55934466457363496</v>
      </c>
      <c r="V674" s="1" t="s">
        <v>138</v>
      </c>
    </row>
    <row r="675" spans="1:22">
      <c r="A675" s="74" t="s">
        <v>17</v>
      </c>
      <c r="B675" s="86" t="s">
        <v>326</v>
      </c>
      <c r="C675" s="61" t="s">
        <v>90</v>
      </c>
      <c r="D675" s="103">
        <v>158000</v>
      </c>
      <c r="E675" s="61" t="s">
        <v>586</v>
      </c>
      <c r="F675" s="104" t="s">
        <v>630</v>
      </c>
      <c r="G675" s="63">
        <v>55</v>
      </c>
      <c r="H675" s="61">
        <v>10</v>
      </c>
      <c r="I675" s="61">
        <v>7</v>
      </c>
      <c r="J675" s="61">
        <v>4</v>
      </c>
      <c r="K675" s="61"/>
      <c r="L675" s="61"/>
      <c r="M675" s="61" t="s">
        <v>616</v>
      </c>
      <c r="N675" s="61"/>
      <c r="O675" s="61">
        <v>5</v>
      </c>
      <c r="P675" s="61"/>
      <c r="Q675" s="61">
        <v>3</v>
      </c>
      <c r="R675" s="61">
        <v>76</v>
      </c>
      <c r="S675" s="61">
        <v>79</v>
      </c>
      <c r="T675" s="52">
        <f t="shared" si="10"/>
        <v>282.5017018181818</v>
      </c>
      <c r="U675" s="53">
        <f>(G675/S675)/1.2448</f>
        <v>0.55928866616771344</v>
      </c>
      <c r="V675" s="1" t="s">
        <v>607</v>
      </c>
    </row>
    <row r="676" spans="1:22">
      <c r="A676" s="75" t="s">
        <v>138</v>
      </c>
      <c r="B676" s="86" t="s">
        <v>349</v>
      </c>
      <c r="C676" s="61" t="s">
        <v>90</v>
      </c>
      <c r="D676" s="103">
        <v>123900</v>
      </c>
      <c r="E676" s="4" t="s">
        <v>590</v>
      </c>
      <c r="F676" s="3" t="s">
        <v>631</v>
      </c>
      <c r="G676" s="63">
        <v>52</v>
      </c>
      <c r="H676" s="55">
        <v>5</v>
      </c>
      <c r="I676" s="55">
        <v>2</v>
      </c>
      <c r="J676" s="55"/>
      <c r="K676" s="55">
        <v>3</v>
      </c>
      <c r="L676" s="55">
        <v>6</v>
      </c>
      <c r="M676" s="58"/>
      <c r="N676" s="55">
        <v>1</v>
      </c>
      <c r="O676" s="55">
        <v>5</v>
      </c>
      <c r="P676" s="55">
        <v>2</v>
      </c>
      <c r="Q676" s="55">
        <v>1</v>
      </c>
      <c r="R676" s="55">
        <v>71</v>
      </c>
      <c r="S676" s="55">
        <v>76</v>
      </c>
      <c r="T676" s="52">
        <f t="shared" si="10"/>
        <v>221.59324384615385</v>
      </c>
      <c r="U676" s="53">
        <f>(G676/S676)/1.2237</f>
        <v>0.5591325703324258</v>
      </c>
      <c r="V676" s="1" t="s">
        <v>845</v>
      </c>
    </row>
    <row r="677" spans="1:22">
      <c r="A677" s="74" t="s">
        <v>17</v>
      </c>
      <c r="B677" s="86" t="s">
        <v>326</v>
      </c>
      <c r="C677" s="61" t="s">
        <v>90</v>
      </c>
      <c r="D677" s="103">
        <v>158000</v>
      </c>
      <c r="E677" s="4" t="s">
        <v>590</v>
      </c>
      <c r="F677" s="3" t="s">
        <v>631</v>
      </c>
      <c r="G677" s="63">
        <v>43</v>
      </c>
      <c r="H677" s="55">
        <v>8</v>
      </c>
      <c r="I677" s="55">
        <v>4</v>
      </c>
      <c r="J677" s="55">
        <v>4</v>
      </c>
      <c r="K677" s="55">
        <v>1</v>
      </c>
      <c r="L677" s="55"/>
      <c r="M677" s="58"/>
      <c r="N677" s="55"/>
      <c r="O677" s="55">
        <v>5</v>
      </c>
      <c r="P677" s="55">
        <v>1</v>
      </c>
      <c r="Q677" s="55">
        <v>3</v>
      </c>
      <c r="R677" s="55">
        <v>66</v>
      </c>
      <c r="S677" s="55">
        <v>63</v>
      </c>
      <c r="T677" s="52">
        <f t="shared" si="10"/>
        <v>283.27232093023252</v>
      </c>
      <c r="U677" s="53">
        <f>(G677/S677)/1.2237</f>
        <v>0.55776716723027098</v>
      </c>
      <c r="V677" s="1" t="s">
        <v>596</v>
      </c>
    </row>
    <row r="678" spans="1:22">
      <c r="A678" s="46" t="s">
        <v>265</v>
      </c>
      <c r="B678" s="47" t="s">
        <v>469</v>
      </c>
      <c r="C678" s="48" t="s">
        <v>116</v>
      </c>
      <c r="D678" s="109">
        <v>516300</v>
      </c>
      <c r="E678" s="48" t="s">
        <v>586</v>
      </c>
      <c r="F678" s="104" t="s">
        <v>602</v>
      </c>
      <c r="G678" s="50">
        <v>54</v>
      </c>
      <c r="H678" s="61">
        <v>7</v>
      </c>
      <c r="I678" s="61">
        <v>12</v>
      </c>
      <c r="J678" s="61">
        <v>1</v>
      </c>
      <c r="K678" s="61">
        <v>4</v>
      </c>
      <c r="L678" s="61"/>
      <c r="M678" s="61" t="s">
        <v>598</v>
      </c>
      <c r="N678" s="61"/>
      <c r="O678" s="61">
        <v>8</v>
      </c>
      <c r="P678" s="61">
        <v>1</v>
      </c>
      <c r="Q678" s="61">
        <v>4</v>
      </c>
      <c r="R678" s="61">
        <v>47</v>
      </c>
      <c r="S678" s="61">
        <v>80</v>
      </c>
      <c r="T678" s="52">
        <f t="shared" si="10"/>
        <v>926.58639999999991</v>
      </c>
      <c r="U678" s="66">
        <f>(G678/S678)/1.2114</f>
        <v>0.5572065378900446</v>
      </c>
      <c r="V678" s="1" t="s">
        <v>607</v>
      </c>
    </row>
    <row r="679" spans="1:22">
      <c r="A679" s="79" t="s">
        <v>209</v>
      </c>
      <c r="B679" s="94" t="s">
        <v>361</v>
      </c>
      <c r="C679" s="55" t="s">
        <v>34</v>
      </c>
      <c r="D679" s="167">
        <v>166100</v>
      </c>
      <c r="E679" s="48" t="s">
        <v>586</v>
      </c>
      <c r="F679" s="104" t="s">
        <v>639</v>
      </c>
      <c r="G679" s="50">
        <v>57</v>
      </c>
      <c r="H679" s="55">
        <v>6</v>
      </c>
      <c r="I679" s="55">
        <v>9</v>
      </c>
      <c r="J679" s="55">
        <v>2</v>
      </c>
      <c r="K679" s="55">
        <v>1</v>
      </c>
      <c r="L679" s="55"/>
      <c r="M679" s="56" t="s">
        <v>643</v>
      </c>
      <c r="N679" s="55">
        <v>1</v>
      </c>
      <c r="O679" s="55">
        <v>7</v>
      </c>
      <c r="P679" s="55">
        <v>2</v>
      </c>
      <c r="Q679" s="55">
        <v>1</v>
      </c>
      <c r="R679" s="55">
        <v>80</v>
      </c>
      <c r="S679" s="55">
        <v>82</v>
      </c>
      <c r="T679" s="52">
        <f t="shared" si="10"/>
        <v>299.81166561403506</v>
      </c>
      <c r="U679" s="53">
        <f>(G679/S679)/1.2547</f>
        <v>0.55401446658126419</v>
      </c>
      <c r="V679" s="1" t="s">
        <v>622</v>
      </c>
    </row>
    <row r="680" spans="1:22">
      <c r="A680" s="72" t="s">
        <v>209</v>
      </c>
      <c r="B680" s="86" t="s">
        <v>367</v>
      </c>
      <c r="C680" s="48" t="s">
        <v>58</v>
      </c>
      <c r="D680" s="129">
        <v>148800</v>
      </c>
      <c r="E680" s="55" t="s">
        <v>590</v>
      </c>
      <c r="F680" s="3" t="s">
        <v>615</v>
      </c>
      <c r="G680" s="50">
        <v>42</v>
      </c>
      <c r="H680" s="55">
        <v>5</v>
      </c>
      <c r="I680" s="55">
        <v>7</v>
      </c>
      <c r="J680" s="55">
        <v>2</v>
      </c>
      <c r="K680" s="55">
        <v>2</v>
      </c>
      <c r="L680" s="55"/>
      <c r="M680" s="58"/>
      <c r="N680" s="55"/>
      <c r="O680" s="55">
        <v>2</v>
      </c>
      <c r="P680" s="55"/>
      <c r="Q680" s="55">
        <v>1</v>
      </c>
      <c r="R680" s="55">
        <v>83</v>
      </c>
      <c r="S680" s="55">
        <v>66</v>
      </c>
      <c r="T680" s="52">
        <f t="shared" si="10"/>
        <v>269.65110857142861</v>
      </c>
      <c r="U680" s="53">
        <f>(G680/S680)/1.1532</f>
        <v>0.55182417305206066</v>
      </c>
      <c r="V680" s="1" t="s">
        <v>613</v>
      </c>
    </row>
    <row r="681" spans="1:22">
      <c r="A681" s="48" t="s">
        <v>130</v>
      </c>
      <c r="B681" s="47" t="s">
        <v>520</v>
      </c>
      <c r="C681" s="48" t="s">
        <v>29</v>
      </c>
      <c r="D681" s="108">
        <v>254400</v>
      </c>
      <c r="E681" s="48" t="s">
        <v>586</v>
      </c>
      <c r="F681" s="104" t="s">
        <v>640</v>
      </c>
      <c r="G681" s="63">
        <v>50</v>
      </c>
      <c r="H681" s="61">
        <v>5</v>
      </c>
      <c r="I681" s="61">
        <v>2</v>
      </c>
      <c r="J681" s="61">
        <v>2</v>
      </c>
      <c r="K681" s="61">
        <v>4</v>
      </c>
      <c r="L681" s="61"/>
      <c r="M681" s="81" t="s">
        <v>588</v>
      </c>
      <c r="N681" s="61">
        <v>1.1000000000000001</v>
      </c>
      <c r="O681" s="61">
        <v>6</v>
      </c>
      <c r="P681" s="61">
        <v>2</v>
      </c>
      <c r="Q681" s="61">
        <v>1</v>
      </c>
      <c r="R681" s="61">
        <v>57</v>
      </c>
      <c r="S681" s="61">
        <v>73</v>
      </c>
      <c r="T681" s="52">
        <f t="shared" si="10"/>
        <v>462.64573440000004</v>
      </c>
      <c r="U681" s="53">
        <f>(G681/S681)/1.2456</f>
        <v>0.54988078584562861</v>
      </c>
      <c r="V681" s="54" t="s">
        <v>627</v>
      </c>
    </row>
    <row r="682" spans="1:22">
      <c r="A682" s="75" t="s">
        <v>138</v>
      </c>
      <c r="B682" s="86" t="s">
        <v>355</v>
      </c>
      <c r="C682" s="61" t="s">
        <v>122</v>
      </c>
      <c r="D682" s="103">
        <v>135700</v>
      </c>
      <c r="E682" s="48" t="s">
        <v>586</v>
      </c>
      <c r="F682" s="105" t="s">
        <v>591</v>
      </c>
      <c r="G682" s="50">
        <v>42</v>
      </c>
      <c r="H682" s="61">
        <v>7</v>
      </c>
      <c r="I682" s="61">
        <v>5</v>
      </c>
      <c r="J682" s="61">
        <v>2</v>
      </c>
      <c r="K682" s="61">
        <v>1</v>
      </c>
      <c r="L682" s="61"/>
      <c r="M682" s="61"/>
      <c r="N682" s="61"/>
      <c r="O682" s="61">
        <v>3</v>
      </c>
      <c r="P682" s="61"/>
      <c r="Q682" s="61"/>
      <c r="R682" s="61">
        <v>66</v>
      </c>
      <c r="S682" s="61">
        <v>67</v>
      </c>
      <c r="T682" s="52">
        <f t="shared" si="10"/>
        <v>246.95332190476188</v>
      </c>
      <c r="U682" s="53">
        <f>G682/((S682/1)*1.1408)</f>
        <v>0.54949655648824602</v>
      </c>
      <c r="V682" s="64" t="s">
        <v>138</v>
      </c>
    </row>
    <row r="683" spans="1:22">
      <c r="A683" s="69" t="s">
        <v>138</v>
      </c>
      <c r="B683" s="1" t="s">
        <v>541</v>
      </c>
      <c r="C683" s="55" t="s">
        <v>45</v>
      </c>
      <c r="D683" s="127">
        <v>269800</v>
      </c>
      <c r="E683" s="4" t="s">
        <v>590</v>
      </c>
      <c r="F683" s="3" t="s">
        <v>610</v>
      </c>
      <c r="G683" s="63">
        <v>46</v>
      </c>
      <c r="H683" s="55">
        <v>8</v>
      </c>
      <c r="I683" s="55">
        <v>6</v>
      </c>
      <c r="J683" s="55">
        <v>2</v>
      </c>
      <c r="K683" s="55"/>
      <c r="L683" s="55"/>
      <c r="M683" s="58" t="s">
        <v>616</v>
      </c>
      <c r="N683" s="55">
        <v>1.1000000000000001</v>
      </c>
      <c r="O683" s="55">
        <v>2</v>
      </c>
      <c r="P683" s="55">
        <v>1</v>
      </c>
      <c r="Q683" s="55">
        <v>2</v>
      </c>
      <c r="R683" s="55">
        <v>71</v>
      </c>
      <c r="S683" s="55">
        <v>71</v>
      </c>
      <c r="T683" s="52">
        <f t="shared" si="10"/>
        <v>492.47063217391303</v>
      </c>
      <c r="U683" s="53">
        <f>(G683/S683)/1.1826</f>
        <v>0.54784992723123793</v>
      </c>
      <c r="V683" s="1" t="s">
        <v>613</v>
      </c>
    </row>
    <row r="684" spans="1:22">
      <c r="A684" s="59" t="s">
        <v>209</v>
      </c>
      <c r="B684" s="47" t="s">
        <v>400</v>
      </c>
      <c r="C684" s="61" t="s">
        <v>70</v>
      </c>
      <c r="D684" s="106">
        <v>301300</v>
      </c>
      <c r="E684" s="61" t="s">
        <v>586</v>
      </c>
      <c r="F684" s="104" t="s">
        <v>626</v>
      </c>
      <c r="G684" s="63">
        <v>45</v>
      </c>
      <c r="H684" s="61">
        <v>8</v>
      </c>
      <c r="I684" s="61">
        <v>5</v>
      </c>
      <c r="J684" s="61">
        <v>1</v>
      </c>
      <c r="K684" s="61">
        <v>2</v>
      </c>
      <c r="L684" s="61"/>
      <c r="M684" s="61" t="s">
        <v>601</v>
      </c>
      <c r="N684" s="61">
        <v>1</v>
      </c>
      <c r="O684" s="61">
        <v>4</v>
      </c>
      <c r="P684" s="61">
        <v>2</v>
      </c>
      <c r="Q684" s="61">
        <v>2</v>
      </c>
      <c r="R684" s="61">
        <v>76</v>
      </c>
      <c r="S684" s="61">
        <v>66</v>
      </c>
      <c r="T684" s="52">
        <f t="shared" si="10"/>
        <v>550.08541866666667</v>
      </c>
      <c r="U684" s="53">
        <f>(G684/S684)/1.2448</f>
        <v>0.54773311521383505</v>
      </c>
      <c r="V684" s="1" t="s">
        <v>734</v>
      </c>
    </row>
    <row r="685" spans="1:22">
      <c r="A685" s="75" t="s">
        <v>138</v>
      </c>
      <c r="B685" s="47" t="s">
        <v>201</v>
      </c>
      <c r="C685" s="61" t="s">
        <v>106</v>
      </c>
      <c r="D685" s="106">
        <v>383400</v>
      </c>
      <c r="E685" s="48" t="s">
        <v>586</v>
      </c>
      <c r="F685" s="105" t="s">
        <v>624</v>
      </c>
      <c r="G685" s="63">
        <v>50</v>
      </c>
      <c r="H685" s="61">
        <v>11</v>
      </c>
      <c r="I685" s="61">
        <v>4</v>
      </c>
      <c r="J685" s="61">
        <v>2</v>
      </c>
      <c r="K685" s="61">
        <v>3</v>
      </c>
      <c r="L685" s="61"/>
      <c r="M685" s="61" t="s">
        <v>616</v>
      </c>
      <c r="N685" s="61"/>
      <c r="O685" s="61">
        <v>5</v>
      </c>
      <c r="P685" s="61">
        <v>4</v>
      </c>
      <c r="Q685" s="61">
        <v>4</v>
      </c>
      <c r="R685" s="61">
        <v>66</v>
      </c>
      <c r="S685" s="61">
        <v>80</v>
      </c>
      <c r="T685" s="52">
        <f t="shared" si="10"/>
        <v>700.85519999999997</v>
      </c>
      <c r="U685" s="53">
        <f>(G685/S685)/1.1425</f>
        <v>0.54704595185995619</v>
      </c>
      <c r="V685" s="47" t="s">
        <v>209</v>
      </c>
    </row>
    <row r="686" spans="1:22">
      <c r="A686" s="74" t="s">
        <v>17</v>
      </c>
      <c r="B686" s="47" t="s">
        <v>509</v>
      </c>
      <c r="C686" s="61" t="s">
        <v>70</v>
      </c>
      <c r="D686" s="106">
        <v>331700</v>
      </c>
      <c r="E686" s="61" t="s">
        <v>586</v>
      </c>
      <c r="F686" s="104" t="s">
        <v>626</v>
      </c>
      <c r="G686" s="63">
        <v>57</v>
      </c>
      <c r="H686" s="61">
        <v>9</v>
      </c>
      <c r="I686" s="61">
        <v>4</v>
      </c>
      <c r="J686" s="61">
        <v>1</v>
      </c>
      <c r="K686" s="61">
        <v>1</v>
      </c>
      <c r="L686" s="61"/>
      <c r="M686" s="78" t="s">
        <v>620</v>
      </c>
      <c r="N686" s="61"/>
      <c r="O686" s="61">
        <v>7</v>
      </c>
      <c r="P686" s="61"/>
      <c r="Q686" s="61">
        <v>4</v>
      </c>
      <c r="R686" s="61">
        <v>76</v>
      </c>
      <c r="S686" s="61">
        <v>84</v>
      </c>
      <c r="T686" s="52">
        <f t="shared" si="10"/>
        <v>608.48444631578934</v>
      </c>
      <c r="U686" s="53">
        <f>(G686/S686)/1.2448</f>
        <v>0.54512486228424539</v>
      </c>
      <c r="V686" s="1" t="s">
        <v>17</v>
      </c>
    </row>
    <row r="687" spans="1:22">
      <c r="A687" s="75" t="s">
        <v>138</v>
      </c>
      <c r="B687" s="47" t="s">
        <v>543</v>
      </c>
      <c r="C687" s="61" t="s">
        <v>52</v>
      </c>
      <c r="D687" s="106">
        <v>241000</v>
      </c>
      <c r="E687" s="48" t="s">
        <v>586</v>
      </c>
      <c r="F687" s="105" t="s">
        <v>610</v>
      </c>
      <c r="G687" s="50">
        <v>46</v>
      </c>
      <c r="H687" s="61">
        <v>7</v>
      </c>
      <c r="I687" s="61">
        <v>4</v>
      </c>
      <c r="J687" s="61">
        <v>2</v>
      </c>
      <c r="K687" s="61">
        <v>1</v>
      </c>
      <c r="L687" s="61"/>
      <c r="M687" s="61" t="s">
        <v>616</v>
      </c>
      <c r="N687" s="61">
        <v>1</v>
      </c>
      <c r="O687" s="61">
        <v>6</v>
      </c>
      <c r="P687" s="61">
        <v>1</v>
      </c>
      <c r="Q687" s="61">
        <v>3</v>
      </c>
      <c r="R687" s="61">
        <v>63</v>
      </c>
      <c r="S687" s="61">
        <v>74</v>
      </c>
      <c r="T687" s="52">
        <f t="shared" si="10"/>
        <v>442.28319999999997</v>
      </c>
      <c r="U687" s="53">
        <f>G687/((S687/1)*1.1408)</f>
        <v>0.54489973844812556</v>
      </c>
      <c r="V687" s="1" t="s">
        <v>857</v>
      </c>
    </row>
    <row r="688" spans="1:22">
      <c r="A688" s="75" t="s">
        <v>138</v>
      </c>
      <c r="B688" s="86" t="s">
        <v>343</v>
      </c>
      <c r="C688" s="61" t="s">
        <v>66</v>
      </c>
      <c r="D688" s="103">
        <v>132900</v>
      </c>
      <c r="E688" s="4" t="s">
        <v>590</v>
      </c>
      <c r="F688" s="3" t="s">
        <v>626</v>
      </c>
      <c r="G688" s="63">
        <v>40</v>
      </c>
      <c r="H688" s="55">
        <v>3</v>
      </c>
      <c r="I688" s="55">
        <v>3</v>
      </c>
      <c r="J688" s="55">
        <v>1</v>
      </c>
      <c r="K688" s="55">
        <v>5</v>
      </c>
      <c r="L688" s="55"/>
      <c r="M688" s="58"/>
      <c r="N688" s="55">
        <v>0.1</v>
      </c>
      <c r="O688" s="55">
        <v>4</v>
      </c>
      <c r="P688" s="55"/>
      <c r="Q688" s="55">
        <v>1</v>
      </c>
      <c r="R688" s="55">
        <v>50</v>
      </c>
      <c r="S688" s="55">
        <v>60</v>
      </c>
      <c r="T688" s="52">
        <f t="shared" si="10"/>
        <v>243.94459500000005</v>
      </c>
      <c r="U688" s="53">
        <f>(G688/S688)/1.2237</f>
        <v>0.54479583775979945</v>
      </c>
      <c r="V688" s="1" t="s">
        <v>697</v>
      </c>
    </row>
    <row r="689" spans="1:22">
      <c r="A689" s="75" t="s">
        <v>138</v>
      </c>
      <c r="B689" s="86" t="s">
        <v>342</v>
      </c>
      <c r="C689" s="61" t="s">
        <v>52</v>
      </c>
      <c r="D689" s="103">
        <v>123900</v>
      </c>
      <c r="E689" s="48" t="s">
        <v>586</v>
      </c>
      <c r="F689" s="105" t="s">
        <v>610</v>
      </c>
      <c r="G689" s="50">
        <v>54</v>
      </c>
      <c r="H689" s="61">
        <v>10</v>
      </c>
      <c r="I689" s="61">
        <v>8</v>
      </c>
      <c r="J689" s="61">
        <v>5</v>
      </c>
      <c r="K689" s="61">
        <v>1</v>
      </c>
      <c r="L689" s="61"/>
      <c r="M689" s="61" t="s">
        <v>601</v>
      </c>
      <c r="N689" s="61">
        <v>1.1000000000000001</v>
      </c>
      <c r="O689" s="61">
        <v>4</v>
      </c>
      <c r="P689" s="61"/>
      <c r="Q689" s="61">
        <v>3</v>
      </c>
      <c r="R689" s="61">
        <v>72</v>
      </c>
      <c r="S689" s="61">
        <v>87</v>
      </c>
      <c r="T689" s="52">
        <f t="shared" si="10"/>
        <v>227.72269333333332</v>
      </c>
      <c r="U689" s="53">
        <f>G689/((S689/1)*1.1408)</f>
        <v>0.54408279731102194</v>
      </c>
      <c r="V689" s="1" t="s">
        <v>138</v>
      </c>
    </row>
    <row r="690" spans="1:22">
      <c r="A690" s="74" t="s">
        <v>17</v>
      </c>
      <c r="B690" s="47" t="s">
        <v>505</v>
      </c>
      <c r="C690" s="61" t="s">
        <v>70</v>
      </c>
      <c r="D690" s="106">
        <v>242700</v>
      </c>
      <c r="E690" s="4" t="s">
        <v>590</v>
      </c>
      <c r="F690" s="3" t="s">
        <v>605</v>
      </c>
      <c r="G690" s="63">
        <v>60</v>
      </c>
      <c r="H690" s="55">
        <v>7</v>
      </c>
      <c r="I690" s="55">
        <v>6</v>
      </c>
      <c r="J690" s="55">
        <v>6</v>
      </c>
      <c r="K690" s="55">
        <v>2</v>
      </c>
      <c r="L690" s="55"/>
      <c r="M690" s="58" t="s">
        <v>616</v>
      </c>
      <c r="N690" s="55">
        <v>2</v>
      </c>
      <c r="O690" s="55">
        <v>3</v>
      </c>
      <c r="P690" s="55">
        <v>1</v>
      </c>
      <c r="Q690" s="55">
        <v>2</v>
      </c>
      <c r="R690" s="55">
        <v>61</v>
      </c>
      <c r="S690" s="55">
        <v>88</v>
      </c>
      <c r="T690" s="52">
        <f t="shared" si="10"/>
        <v>446.97897200000006</v>
      </c>
      <c r="U690" s="53">
        <f>(G690/S690)/1.2557</f>
        <v>0.54297856320632454</v>
      </c>
      <c r="V690" s="1" t="s">
        <v>627</v>
      </c>
    </row>
    <row r="691" spans="1:22">
      <c r="A691" s="57" t="s">
        <v>17</v>
      </c>
      <c r="B691" s="47" t="s">
        <v>64</v>
      </c>
      <c r="C691" s="48" t="s">
        <v>58</v>
      </c>
      <c r="D691" s="108">
        <v>268000</v>
      </c>
      <c r="E691" s="55" t="s">
        <v>590</v>
      </c>
      <c r="F691" s="3" t="s">
        <v>615</v>
      </c>
      <c r="G691" s="50">
        <v>50</v>
      </c>
      <c r="H691" s="55">
        <v>6</v>
      </c>
      <c r="I691" s="55">
        <v>6</v>
      </c>
      <c r="J691" s="55">
        <v>6</v>
      </c>
      <c r="K691" s="55"/>
      <c r="L691" s="55"/>
      <c r="M691" s="58"/>
      <c r="N691" s="55"/>
      <c r="O691" s="55">
        <v>5</v>
      </c>
      <c r="P691" s="55"/>
      <c r="Q691" s="55">
        <v>1</v>
      </c>
      <c r="R691" s="55">
        <v>75</v>
      </c>
      <c r="S691" s="55">
        <v>80</v>
      </c>
      <c r="T691" s="52">
        <f t="shared" si="10"/>
        <v>494.49215999999996</v>
      </c>
      <c r="U691" s="53">
        <f>(G691/S691)/1.1532</f>
        <v>0.54197016996184533</v>
      </c>
      <c r="V691" s="1" t="s">
        <v>871</v>
      </c>
    </row>
    <row r="692" spans="1:22">
      <c r="A692" s="72" t="s">
        <v>209</v>
      </c>
      <c r="B692" s="94" t="s">
        <v>362</v>
      </c>
      <c r="C692" s="55" t="s">
        <v>37</v>
      </c>
      <c r="D692" s="103">
        <v>147700</v>
      </c>
      <c r="E692" s="48" t="s">
        <v>590</v>
      </c>
      <c r="F692" s="3" t="s">
        <v>591</v>
      </c>
      <c r="G692" s="50">
        <v>6</v>
      </c>
      <c r="H692" s="55">
        <v>1</v>
      </c>
      <c r="I692" s="55">
        <v>1</v>
      </c>
      <c r="J692" s="55">
        <v>1</v>
      </c>
      <c r="K692" s="55">
        <v>1</v>
      </c>
      <c r="L692" s="55"/>
      <c r="M692" s="58"/>
      <c r="N692" s="55"/>
      <c r="O692" s="55">
        <v>1</v>
      </c>
      <c r="P692" s="55"/>
      <c r="Q692" s="55"/>
      <c r="R692" s="55">
        <v>50</v>
      </c>
      <c r="S692" s="160">
        <v>9</v>
      </c>
      <c r="T692" s="52">
        <f t="shared" si="10"/>
        <v>272.86097999999998</v>
      </c>
      <c r="U692" s="53">
        <f>(G692/S692)/1.2316</f>
        <v>0.54130128829706614</v>
      </c>
      <c r="V692" s="1" t="s">
        <v>613</v>
      </c>
    </row>
    <row r="693" spans="1:22">
      <c r="A693" s="46" t="s">
        <v>138</v>
      </c>
      <c r="B693" s="47" t="s">
        <v>558</v>
      </c>
      <c r="C693" s="48" t="s">
        <v>82</v>
      </c>
      <c r="D693" s="108">
        <v>281300</v>
      </c>
      <c r="E693" s="4" t="s">
        <v>590</v>
      </c>
      <c r="F693" s="3" t="s">
        <v>661</v>
      </c>
      <c r="G693" s="63">
        <v>56</v>
      </c>
      <c r="H693" s="55">
        <v>7</v>
      </c>
      <c r="I693" s="55">
        <v>4</v>
      </c>
      <c r="J693" s="55">
        <v>3</v>
      </c>
      <c r="K693" s="55">
        <v>4</v>
      </c>
      <c r="L693" s="55"/>
      <c r="M693" s="58"/>
      <c r="N693" s="55">
        <v>1</v>
      </c>
      <c r="O693" s="55">
        <v>2</v>
      </c>
      <c r="P693" s="55"/>
      <c r="Q693" s="55">
        <v>1</v>
      </c>
      <c r="R693" s="55">
        <v>54</v>
      </c>
      <c r="S693" s="55">
        <v>82</v>
      </c>
      <c r="T693" s="52">
        <f t="shared" si="10"/>
        <v>520.31659142857154</v>
      </c>
      <c r="U693" s="53">
        <f>(G693/S693)/1.2632</f>
        <v>0.54063238542455083</v>
      </c>
      <c r="V693" s="1" t="s">
        <v>888</v>
      </c>
    </row>
    <row r="694" spans="1:22">
      <c r="A694" s="75" t="s">
        <v>138</v>
      </c>
      <c r="B694" s="47" t="s">
        <v>425</v>
      </c>
      <c r="C694" s="61" t="s">
        <v>90</v>
      </c>
      <c r="D694" s="107">
        <v>504100</v>
      </c>
      <c r="E694" s="4" t="s">
        <v>590</v>
      </c>
      <c r="F694" s="3" t="s">
        <v>631</v>
      </c>
      <c r="G694" s="63">
        <v>60</v>
      </c>
      <c r="H694" s="55">
        <v>7</v>
      </c>
      <c r="I694" s="55">
        <v>1</v>
      </c>
      <c r="J694" s="55">
        <v>4</v>
      </c>
      <c r="K694" s="55">
        <v>2</v>
      </c>
      <c r="L694" s="55"/>
      <c r="M694" s="56" t="s">
        <v>645</v>
      </c>
      <c r="N694" s="55">
        <v>3.1</v>
      </c>
      <c r="O694" s="55">
        <v>5</v>
      </c>
      <c r="P694" s="55"/>
      <c r="Q694" s="55">
        <v>2</v>
      </c>
      <c r="R694" s="55">
        <v>75</v>
      </c>
      <c r="S694" s="55">
        <v>91</v>
      </c>
      <c r="T694" s="52">
        <f t="shared" si="10"/>
        <v>935.58187450000003</v>
      </c>
      <c r="U694" s="53">
        <f>(G694/S694)/1.2237</f>
        <v>0.53880907031188963</v>
      </c>
      <c r="V694" s="1" t="s">
        <v>752</v>
      </c>
    </row>
    <row r="695" spans="1:22">
      <c r="A695" s="46" t="s">
        <v>138</v>
      </c>
      <c r="B695" s="1" t="s">
        <v>162</v>
      </c>
      <c r="C695" s="55" t="s">
        <v>37</v>
      </c>
      <c r="D695" s="108">
        <v>407100</v>
      </c>
      <c r="E695" s="48" t="s">
        <v>590</v>
      </c>
      <c r="F695" s="3" t="s">
        <v>591</v>
      </c>
      <c r="G695" s="50">
        <v>61</v>
      </c>
      <c r="H695" s="55">
        <v>9</v>
      </c>
      <c r="I695" s="55">
        <v>2</v>
      </c>
      <c r="J695" s="55">
        <v>4</v>
      </c>
      <c r="K695" s="55">
        <v>2</v>
      </c>
      <c r="L695" s="55"/>
      <c r="M695" s="56" t="s">
        <v>645</v>
      </c>
      <c r="N695" s="55">
        <v>2</v>
      </c>
      <c r="O695" s="55">
        <v>7</v>
      </c>
      <c r="P695" s="55"/>
      <c r="Q695" s="55">
        <v>3</v>
      </c>
      <c r="R695" s="55">
        <v>81</v>
      </c>
      <c r="S695" s="55">
        <v>92</v>
      </c>
      <c r="T695" s="52">
        <f t="shared" si="10"/>
        <v>756.18624786885255</v>
      </c>
      <c r="U695" s="53">
        <f>(G695/S695)/1.2316</f>
        <v>0.53835943346936466</v>
      </c>
      <c r="V695" s="1" t="s">
        <v>138</v>
      </c>
    </row>
    <row r="696" spans="1:22">
      <c r="A696" s="75" t="s">
        <v>138</v>
      </c>
      <c r="B696" s="86" t="s">
        <v>347</v>
      </c>
      <c r="C696" s="61" t="s">
        <v>76</v>
      </c>
      <c r="D696" s="103">
        <v>123900</v>
      </c>
      <c r="E696" s="48" t="s">
        <v>586</v>
      </c>
      <c r="F696" s="104" t="s">
        <v>597</v>
      </c>
      <c r="G696" s="63">
        <v>43</v>
      </c>
      <c r="H696" s="61">
        <v>7</v>
      </c>
      <c r="I696" s="61">
        <v>4</v>
      </c>
      <c r="J696" s="61">
        <v>7</v>
      </c>
      <c r="K696" s="61"/>
      <c r="L696" s="61"/>
      <c r="M696" s="61"/>
      <c r="N696" s="61">
        <v>2.1</v>
      </c>
      <c r="O696" s="61">
        <v>2</v>
      </c>
      <c r="P696" s="61"/>
      <c r="Q696" s="61">
        <v>2</v>
      </c>
      <c r="R696" s="61">
        <v>63</v>
      </c>
      <c r="S696" s="61">
        <v>66</v>
      </c>
      <c r="T696" s="52">
        <f t="shared" si="10"/>
        <v>230.14626697674422</v>
      </c>
      <c r="U696" s="53">
        <f>(G696/S696)/1.2102</f>
        <v>0.53835328996459386</v>
      </c>
      <c r="V696" s="64" t="s">
        <v>138</v>
      </c>
    </row>
    <row r="697" spans="1:22">
      <c r="A697" s="75" t="s">
        <v>138</v>
      </c>
      <c r="B697" s="47" t="s">
        <v>145</v>
      </c>
      <c r="C697" s="61" t="s">
        <v>24</v>
      </c>
      <c r="D697" s="106">
        <v>300900</v>
      </c>
      <c r="E697" s="48" t="s">
        <v>586</v>
      </c>
      <c r="F697" s="104" t="s">
        <v>631</v>
      </c>
      <c r="G697" s="63">
        <v>55</v>
      </c>
      <c r="H697" s="61">
        <v>5</v>
      </c>
      <c r="I697" s="61">
        <v>5</v>
      </c>
      <c r="J697" s="61">
        <v>4</v>
      </c>
      <c r="K697" s="61">
        <v>1</v>
      </c>
      <c r="L697" s="61"/>
      <c r="M697" s="61"/>
      <c r="N697" s="61">
        <v>2.1</v>
      </c>
      <c r="O697" s="61">
        <v>2</v>
      </c>
      <c r="P697" s="61"/>
      <c r="Q697" s="61">
        <v>2</v>
      </c>
      <c r="R697" s="61">
        <v>60</v>
      </c>
      <c r="S697" s="61">
        <v>87</v>
      </c>
      <c r="T697" s="52">
        <f t="shared" si="10"/>
        <v>559.69205399999998</v>
      </c>
      <c r="U697" s="53">
        <f>(G697/S697)/1.1759</f>
        <v>0.53761706611614679</v>
      </c>
      <c r="V697" s="47" t="s">
        <v>698</v>
      </c>
    </row>
    <row r="698" spans="1:22">
      <c r="A698" s="72" t="s">
        <v>209</v>
      </c>
      <c r="B698" s="47" t="s">
        <v>398</v>
      </c>
      <c r="C698" s="48" t="s">
        <v>49</v>
      </c>
      <c r="D698" s="108">
        <v>399200</v>
      </c>
      <c r="E698" s="48" t="s">
        <v>586</v>
      </c>
      <c r="F698" s="104" t="s">
        <v>633</v>
      </c>
      <c r="G698" s="50">
        <v>56</v>
      </c>
      <c r="H698" s="61">
        <v>12</v>
      </c>
      <c r="I698" s="61">
        <v>3</v>
      </c>
      <c r="J698" s="61">
        <v>2</v>
      </c>
      <c r="K698" s="61">
        <v>3</v>
      </c>
      <c r="L698" s="61"/>
      <c r="M698" s="78" t="s">
        <v>588</v>
      </c>
      <c r="N698" s="61"/>
      <c r="O698" s="61">
        <v>2</v>
      </c>
      <c r="P698" s="61"/>
      <c r="Q698" s="61">
        <v>3</v>
      </c>
      <c r="R698" s="61">
        <v>80</v>
      </c>
      <c r="S698" s="61">
        <v>86</v>
      </c>
      <c r="T698" s="52">
        <f t="shared" si="10"/>
        <v>742.65742285714282</v>
      </c>
      <c r="U698" s="66">
        <f>(G698/S698)/1.2114</f>
        <v>0.53752913215921616</v>
      </c>
      <c r="V698" s="1" t="s">
        <v>596</v>
      </c>
    </row>
    <row r="699" spans="1:22">
      <c r="A699" s="74" t="s">
        <v>17</v>
      </c>
      <c r="B699" s="47" t="s">
        <v>92</v>
      </c>
      <c r="C699" s="61" t="s">
        <v>90</v>
      </c>
      <c r="D699" s="106">
        <v>399600</v>
      </c>
      <c r="E699" s="4" t="s">
        <v>590</v>
      </c>
      <c r="F699" s="3" t="s">
        <v>631</v>
      </c>
      <c r="G699" s="63">
        <v>42</v>
      </c>
      <c r="H699" s="55">
        <v>9</v>
      </c>
      <c r="I699" s="55">
        <v>8</v>
      </c>
      <c r="J699" s="55">
        <v>2</v>
      </c>
      <c r="K699" s="55">
        <v>3</v>
      </c>
      <c r="L699" s="55"/>
      <c r="M699" s="58" t="s">
        <v>594</v>
      </c>
      <c r="N699" s="55"/>
      <c r="O699" s="55">
        <v>3</v>
      </c>
      <c r="P699" s="55">
        <v>1</v>
      </c>
      <c r="Q699" s="55">
        <v>4</v>
      </c>
      <c r="R699" s="55">
        <v>70</v>
      </c>
      <c r="S699" s="55">
        <v>64</v>
      </c>
      <c r="T699" s="52">
        <f t="shared" si="10"/>
        <v>745.12841142857144</v>
      </c>
      <c r="U699" s="53">
        <f>(G699/S699)/1.2237</f>
        <v>0.53628340279480269</v>
      </c>
      <c r="V699" s="1" t="s">
        <v>596</v>
      </c>
    </row>
    <row r="700" spans="1:22">
      <c r="A700" s="75" t="s">
        <v>138</v>
      </c>
      <c r="B700" s="47" t="s">
        <v>554</v>
      </c>
      <c r="C700" s="61" t="s">
        <v>76</v>
      </c>
      <c r="D700" s="106">
        <v>360300</v>
      </c>
      <c r="E700" s="4" t="s">
        <v>590</v>
      </c>
      <c r="F700" s="3" t="s">
        <v>600</v>
      </c>
      <c r="G700" s="63">
        <v>46</v>
      </c>
      <c r="H700" s="55">
        <v>8</v>
      </c>
      <c r="I700" s="55">
        <v>3</v>
      </c>
      <c r="J700" s="55">
        <v>4</v>
      </c>
      <c r="K700" s="55">
        <v>1</v>
      </c>
      <c r="L700" s="55"/>
      <c r="M700" s="58" t="s">
        <v>601</v>
      </c>
      <c r="N700" s="55">
        <v>1</v>
      </c>
      <c r="O700" s="55">
        <v>6</v>
      </c>
      <c r="P700" s="55"/>
      <c r="Q700" s="55">
        <v>2</v>
      </c>
      <c r="R700" s="55">
        <v>45</v>
      </c>
      <c r="S700" s="55">
        <v>68</v>
      </c>
      <c r="T700" s="52">
        <f t="shared" si="10"/>
        <v>672.80228869565212</v>
      </c>
      <c r="U700" s="53">
        <f>(G700/S700)/1.2632</f>
        <v>0.53552136497410874</v>
      </c>
      <c r="V700" s="1" t="s">
        <v>622</v>
      </c>
    </row>
    <row r="701" spans="1:22">
      <c r="A701" s="89" t="s">
        <v>288</v>
      </c>
      <c r="B701" s="47" t="s">
        <v>566</v>
      </c>
      <c r="C701" s="61" t="s">
        <v>66</v>
      </c>
      <c r="D701" s="106">
        <v>234500</v>
      </c>
      <c r="E701" s="48" t="s">
        <v>586</v>
      </c>
      <c r="F701" s="105" t="s">
        <v>605</v>
      </c>
      <c r="G701" s="63">
        <v>52</v>
      </c>
      <c r="H701" s="61">
        <v>3</v>
      </c>
      <c r="I701" s="61">
        <v>6</v>
      </c>
      <c r="J701" s="61">
        <v>2</v>
      </c>
      <c r="K701" s="61">
        <v>3</v>
      </c>
      <c r="L701" s="61">
        <v>14</v>
      </c>
      <c r="M701" s="61" t="s">
        <v>598</v>
      </c>
      <c r="N701" s="61"/>
      <c r="O701" s="61">
        <v>5</v>
      </c>
      <c r="P701" s="61">
        <v>2</v>
      </c>
      <c r="Q701" s="61">
        <v>4</v>
      </c>
      <c r="R701" s="61">
        <v>77</v>
      </c>
      <c r="S701" s="61">
        <v>83</v>
      </c>
      <c r="T701" s="52">
        <f t="shared" si="10"/>
        <v>440.1371086538461</v>
      </c>
      <c r="U701" s="53">
        <f>(G701/S701)/1.1759</f>
        <v>0.5327885229155418</v>
      </c>
      <c r="V701" s="47" t="s">
        <v>826</v>
      </c>
    </row>
    <row r="702" spans="1:22">
      <c r="A702" s="74" t="s">
        <v>17</v>
      </c>
      <c r="B702" s="86" t="s">
        <v>328</v>
      </c>
      <c r="C702" s="61" t="s">
        <v>100</v>
      </c>
      <c r="D702" s="103">
        <v>123900</v>
      </c>
      <c r="E702" s="4" t="s">
        <v>590</v>
      </c>
      <c r="F702" s="3" t="s">
        <v>633</v>
      </c>
      <c r="G702" s="63">
        <v>53</v>
      </c>
      <c r="H702" s="55">
        <v>11</v>
      </c>
      <c r="I702" s="55">
        <v>1</v>
      </c>
      <c r="J702" s="55">
        <v>8</v>
      </c>
      <c r="K702" s="55"/>
      <c r="L702" s="55"/>
      <c r="M702" s="56" t="s">
        <v>668</v>
      </c>
      <c r="N702" s="55"/>
      <c r="O702" s="55">
        <v>3</v>
      </c>
      <c r="P702" s="55"/>
      <c r="Q702" s="55">
        <v>3</v>
      </c>
      <c r="R702" s="55">
        <v>83</v>
      </c>
      <c r="S702" s="55">
        <v>83</v>
      </c>
      <c r="T702" s="52">
        <f t="shared" si="10"/>
        <v>233.34297396226418</v>
      </c>
      <c r="U702" s="53">
        <f>(G702/S702)/1.2026</f>
        <v>0.53097806158944771</v>
      </c>
      <c r="V702" s="1" t="s">
        <v>623</v>
      </c>
    </row>
    <row r="703" spans="1:22">
      <c r="A703" s="46" t="s">
        <v>138</v>
      </c>
      <c r="B703" s="47" t="s">
        <v>530</v>
      </c>
      <c r="C703" s="48" t="s">
        <v>29</v>
      </c>
      <c r="D703" s="108">
        <v>249700</v>
      </c>
      <c r="E703" s="4" t="s">
        <v>590</v>
      </c>
      <c r="F703" s="3" t="s">
        <v>612</v>
      </c>
      <c r="G703" s="63">
        <v>45</v>
      </c>
      <c r="H703" s="55">
        <v>9</v>
      </c>
      <c r="I703" s="55">
        <v>4</v>
      </c>
      <c r="J703" s="55">
        <v>3</v>
      </c>
      <c r="K703" s="55">
        <v>1</v>
      </c>
      <c r="L703" s="55"/>
      <c r="M703" s="58"/>
      <c r="N703" s="55"/>
      <c r="O703" s="55">
        <v>4</v>
      </c>
      <c r="P703" s="55"/>
      <c r="Q703" s="55">
        <v>2</v>
      </c>
      <c r="R703" s="55">
        <v>69</v>
      </c>
      <c r="S703" s="55">
        <v>71</v>
      </c>
      <c r="T703" s="52">
        <f t="shared" si="10"/>
        <v>470.95306622222216</v>
      </c>
      <c r="U703" s="53">
        <f>(G703/S703)/1.1954</f>
        <v>0.53020145298762633</v>
      </c>
      <c r="V703" s="1" t="s">
        <v>671</v>
      </c>
    </row>
    <row r="704" spans="1:22">
      <c r="A704" s="46" t="s">
        <v>138</v>
      </c>
      <c r="B704" s="47" t="s">
        <v>557</v>
      </c>
      <c r="C704" s="48" t="s">
        <v>82</v>
      </c>
      <c r="D704" s="108">
        <v>380600</v>
      </c>
      <c r="E704" s="48" t="s">
        <v>586</v>
      </c>
      <c r="F704" s="105" t="s">
        <v>615</v>
      </c>
      <c r="G704" s="63">
        <v>39</v>
      </c>
      <c r="H704" s="61">
        <v>3</v>
      </c>
      <c r="I704" s="61">
        <v>8</v>
      </c>
      <c r="J704" s="61">
        <v>1</v>
      </c>
      <c r="K704" s="61">
        <v>1</v>
      </c>
      <c r="L704" s="61"/>
      <c r="M704" s="61" t="s">
        <v>598</v>
      </c>
      <c r="N704" s="61"/>
      <c r="O704" s="61">
        <v>5</v>
      </c>
      <c r="P704" s="61">
        <v>1</v>
      </c>
      <c r="Q704" s="61">
        <v>4</v>
      </c>
      <c r="R704" s="61">
        <v>81</v>
      </c>
      <c r="S704" s="61">
        <v>65</v>
      </c>
      <c r="T704" s="52">
        <f t="shared" si="10"/>
        <v>719.14369999999997</v>
      </c>
      <c r="U704" s="53">
        <f>(G704/S704)/1.1337</f>
        <v>0.52924053982535069</v>
      </c>
      <c r="V704" s="47" t="s">
        <v>697</v>
      </c>
    </row>
    <row r="705" spans="1:22">
      <c r="A705" s="75" t="s">
        <v>265</v>
      </c>
      <c r="B705" s="47" t="s">
        <v>266</v>
      </c>
      <c r="C705" s="61" t="s">
        <v>18</v>
      </c>
      <c r="D705" s="106">
        <v>348800</v>
      </c>
      <c r="E705" s="55" t="s">
        <v>590</v>
      </c>
      <c r="F705" s="3" t="s">
        <v>624</v>
      </c>
      <c r="G705" s="50">
        <v>48</v>
      </c>
      <c r="H705" s="55">
        <v>12</v>
      </c>
      <c r="I705" s="55">
        <v>9</v>
      </c>
      <c r="J705" s="55">
        <v>7</v>
      </c>
      <c r="K705" s="55">
        <v>1</v>
      </c>
      <c r="L705" s="55"/>
      <c r="M705" s="56" t="s">
        <v>588</v>
      </c>
      <c r="N705" s="55">
        <v>0.1</v>
      </c>
      <c r="O705" s="55">
        <v>6</v>
      </c>
      <c r="P705" s="55">
        <v>2</v>
      </c>
      <c r="Q705" s="55">
        <v>6</v>
      </c>
      <c r="R705" s="55">
        <v>71</v>
      </c>
      <c r="S705" s="55">
        <v>79</v>
      </c>
      <c r="T705" s="52">
        <f t="shared" si="10"/>
        <v>662.01368000000002</v>
      </c>
      <c r="U705" s="53">
        <f>(G705/S705)/1.1532</f>
        <v>0.52687732978569268</v>
      </c>
      <c r="V705" s="1" t="s">
        <v>607</v>
      </c>
    </row>
    <row r="706" spans="1:22">
      <c r="A706" s="57" t="s">
        <v>17</v>
      </c>
      <c r="B706" s="47" t="s">
        <v>911</v>
      </c>
      <c r="C706" s="48" t="s">
        <v>116</v>
      </c>
      <c r="D706" s="108">
        <v>328400</v>
      </c>
      <c r="E706" s="4" t="s">
        <v>590</v>
      </c>
      <c r="F706" s="3" t="s">
        <v>597</v>
      </c>
      <c r="G706" s="63">
        <v>61</v>
      </c>
      <c r="H706" s="55">
        <v>4</v>
      </c>
      <c r="I706" s="55">
        <v>6</v>
      </c>
      <c r="J706" s="55">
        <v>4</v>
      </c>
      <c r="K706" s="55"/>
      <c r="L706" s="55">
        <v>2</v>
      </c>
      <c r="M706" s="56" t="s">
        <v>588</v>
      </c>
      <c r="N706" s="55"/>
      <c r="O706" s="55">
        <v>4</v>
      </c>
      <c r="P706" s="55"/>
      <c r="Q706" s="55">
        <v>2</v>
      </c>
      <c r="R706" s="55">
        <v>80</v>
      </c>
      <c r="S706" s="55">
        <v>97</v>
      </c>
      <c r="T706" s="52">
        <f t="shared" ref="T706:T769" si="11">(D706/1000)/U706</f>
        <v>628.00954885245903</v>
      </c>
      <c r="U706" s="53">
        <f>(G706/S706)/1.2026</f>
        <v>0.52292198518330557</v>
      </c>
      <c r="V706" s="1" t="s">
        <v>912</v>
      </c>
    </row>
    <row r="707" spans="1:22">
      <c r="A707" s="46" t="s">
        <v>265</v>
      </c>
      <c r="B707" s="47" t="s">
        <v>277</v>
      </c>
      <c r="C707" s="48" t="s">
        <v>49</v>
      </c>
      <c r="D707" s="108">
        <v>439000</v>
      </c>
      <c r="E707" s="55" t="s">
        <v>590</v>
      </c>
      <c r="F707" s="3" t="s">
        <v>608</v>
      </c>
      <c r="G707" s="63">
        <v>52</v>
      </c>
      <c r="H707" s="55">
        <v>13</v>
      </c>
      <c r="I707" s="55">
        <v>7</v>
      </c>
      <c r="J707" s="55">
        <v>2</v>
      </c>
      <c r="K707" s="55">
        <v>4</v>
      </c>
      <c r="L707" s="55"/>
      <c r="M707" s="56" t="s">
        <v>668</v>
      </c>
      <c r="N707" s="55">
        <v>0.3</v>
      </c>
      <c r="O707" s="55">
        <v>8</v>
      </c>
      <c r="P707" s="55">
        <v>2</v>
      </c>
      <c r="Q707" s="55">
        <v>8</v>
      </c>
      <c r="R707" s="55">
        <v>55</v>
      </c>
      <c r="S707" s="55">
        <v>77</v>
      </c>
      <c r="T707" s="52">
        <f t="shared" si="11"/>
        <v>841.10964807692312</v>
      </c>
      <c r="U707" s="53">
        <f>(G707/S707)/1.2939</f>
        <v>0.52192957363372383</v>
      </c>
      <c r="V707" s="1" t="s">
        <v>209</v>
      </c>
    </row>
    <row r="708" spans="1:22">
      <c r="A708" s="57" t="s">
        <v>17</v>
      </c>
      <c r="B708" s="47" t="s">
        <v>89</v>
      </c>
      <c r="C708" s="48" t="s">
        <v>82</v>
      </c>
      <c r="D708" s="108">
        <v>350300</v>
      </c>
      <c r="E708" s="48" t="s">
        <v>586</v>
      </c>
      <c r="F708" s="105" t="s">
        <v>615</v>
      </c>
      <c r="G708" s="63">
        <v>42</v>
      </c>
      <c r="H708" s="61">
        <v>5</v>
      </c>
      <c r="I708" s="61">
        <v>5</v>
      </c>
      <c r="J708" s="61">
        <v>4</v>
      </c>
      <c r="K708" s="61">
        <v>1</v>
      </c>
      <c r="L708" s="61"/>
      <c r="M708" s="61"/>
      <c r="N708" s="61"/>
      <c r="O708" s="61">
        <v>4</v>
      </c>
      <c r="P708" s="61"/>
      <c r="Q708" s="61">
        <v>3</v>
      </c>
      <c r="R708" s="61">
        <v>60</v>
      </c>
      <c r="S708" s="61">
        <v>71</v>
      </c>
      <c r="T708" s="52">
        <f t="shared" si="11"/>
        <v>671.34744785714281</v>
      </c>
      <c r="U708" s="53">
        <f>(G708/S708)/1.1337</f>
        <v>0.52178644771513449</v>
      </c>
      <c r="V708" s="47" t="s">
        <v>893</v>
      </c>
    </row>
    <row r="709" spans="1:22">
      <c r="A709" s="46" t="s">
        <v>138</v>
      </c>
      <c r="B709" s="1" t="s">
        <v>160</v>
      </c>
      <c r="C709" s="55" t="s">
        <v>37</v>
      </c>
      <c r="D709" s="108">
        <v>383800</v>
      </c>
      <c r="E709" s="48" t="s">
        <v>590</v>
      </c>
      <c r="F709" s="3" t="s">
        <v>591</v>
      </c>
      <c r="G709" s="50">
        <v>52</v>
      </c>
      <c r="H709" s="55">
        <v>12</v>
      </c>
      <c r="I709" s="55"/>
      <c r="J709" s="55">
        <v>1</v>
      </c>
      <c r="K709" s="55">
        <v>3</v>
      </c>
      <c r="L709" s="55"/>
      <c r="M709" s="56" t="s">
        <v>588</v>
      </c>
      <c r="N709" s="55">
        <v>1.3</v>
      </c>
      <c r="O709" s="55">
        <v>5</v>
      </c>
      <c r="P709" s="55">
        <v>3</v>
      </c>
      <c r="Q709" s="55">
        <v>2</v>
      </c>
      <c r="R709" s="55">
        <v>33</v>
      </c>
      <c r="S709" s="55">
        <v>81</v>
      </c>
      <c r="T709" s="52">
        <f t="shared" si="11"/>
        <v>736.30258615384628</v>
      </c>
      <c r="U709" s="53">
        <f>(G709/S709)/1.2316</f>
        <v>0.52125309243421181</v>
      </c>
      <c r="V709" s="1" t="s">
        <v>765</v>
      </c>
    </row>
    <row r="710" spans="1:22">
      <c r="A710" s="46" t="s">
        <v>138</v>
      </c>
      <c r="B710" s="47" t="s">
        <v>203</v>
      </c>
      <c r="C710" s="48" t="s">
        <v>116</v>
      </c>
      <c r="D710" s="108">
        <v>418500</v>
      </c>
      <c r="E710" s="4" t="s">
        <v>590</v>
      </c>
      <c r="F710" s="3" t="s">
        <v>597</v>
      </c>
      <c r="G710" s="63">
        <v>52</v>
      </c>
      <c r="H710" s="55">
        <v>8</v>
      </c>
      <c r="I710" s="55">
        <v>10</v>
      </c>
      <c r="J710" s="55"/>
      <c r="K710" s="55">
        <v>1</v>
      </c>
      <c r="L710" s="55"/>
      <c r="M710" s="58" t="s">
        <v>601</v>
      </c>
      <c r="N710" s="55"/>
      <c r="O710" s="55">
        <v>3</v>
      </c>
      <c r="P710" s="55">
        <v>2</v>
      </c>
      <c r="Q710" s="55">
        <v>2</v>
      </c>
      <c r="R710" s="55">
        <v>77</v>
      </c>
      <c r="S710" s="55">
        <v>83</v>
      </c>
      <c r="T710" s="52">
        <f t="shared" si="11"/>
        <v>803.32523653846147</v>
      </c>
      <c r="U710" s="53">
        <f>(G710/S710)/1.2026</f>
        <v>0.52095960759719406</v>
      </c>
      <c r="V710" s="1" t="s">
        <v>653</v>
      </c>
    </row>
    <row r="711" spans="1:22">
      <c r="A711" s="59" t="s">
        <v>209</v>
      </c>
      <c r="B711" s="47" t="s">
        <v>214</v>
      </c>
      <c r="C711" s="61" t="s">
        <v>24</v>
      </c>
      <c r="D711" s="106">
        <v>416800</v>
      </c>
      <c r="E711" s="4" t="s">
        <v>590</v>
      </c>
      <c r="F711" s="3" t="s">
        <v>630</v>
      </c>
      <c r="G711" s="63">
        <v>47</v>
      </c>
      <c r="H711" s="55">
        <v>14</v>
      </c>
      <c r="I711" s="55">
        <v>5</v>
      </c>
      <c r="J711" s="55">
        <v>5</v>
      </c>
      <c r="K711" s="55">
        <v>1</v>
      </c>
      <c r="L711" s="55"/>
      <c r="M711" s="58" t="s">
        <v>598</v>
      </c>
      <c r="N711" s="55">
        <v>1</v>
      </c>
      <c r="O711" s="55">
        <v>3</v>
      </c>
      <c r="P711" s="55">
        <v>1</v>
      </c>
      <c r="Q711" s="55">
        <v>7</v>
      </c>
      <c r="R711" s="55">
        <v>57</v>
      </c>
      <c r="S711" s="55">
        <v>72</v>
      </c>
      <c r="T711" s="52">
        <f t="shared" si="11"/>
        <v>801.76712170212761</v>
      </c>
      <c r="U711" s="53">
        <f>(G711/S711)/1.2557</f>
        <v>0.51985169847716639</v>
      </c>
      <c r="V711" s="1" t="s">
        <v>209</v>
      </c>
    </row>
    <row r="712" spans="1:22">
      <c r="A712" s="74" t="s">
        <v>17</v>
      </c>
      <c r="B712" s="47" t="s">
        <v>507</v>
      </c>
      <c r="C712" s="61" t="s">
        <v>70</v>
      </c>
      <c r="D712" s="106">
        <v>282300</v>
      </c>
      <c r="E712" s="61" t="s">
        <v>586</v>
      </c>
      <c r="F712" s="104" t="s">
        <v>626</v>
      </c>
      <c r="G712" s="63">
        <v>42</v>
      </c>
      <c r="H712" s="61">
        <v>6</v>
      </c>
      <c r="I712" s="61">
        <v>8</v>
      </c>
      <c r="J712" s="61"/>
      <c r="K712" s="61">
        <v>4</v>
      </c>
      <c r="L712" s="61"/>
      <c r="M712" s="78" t="s">
        <v>588</v>
      </c>
      <c r="N712" s="61"/>
      <c r="O712" s="61">
        <v>6</v>
      </c>
      <c r="P712" s="61"/>
      <c r="Q712" s="61">
        <v>4</v>
      </c>
      <c r="R712" s="61">
        <v>50</v>
      </c>
      <c r="S712" s="61">
        <v>65</v>
      </c>
      <c r="T712" s="52">
        <f t="shared" si="11"/>
        <v>543.84422857142852</v>
      </c>
      <c r="U712" s="53">
        <f>(G712/S712)/1.2448</f>
        <v>0.51908245995649605</v>
      </c>
      <c r="V712" s="1" t="s">
        <v>652</v>
      </c>
    </row>
    <row r="713" spans="1:22">
      <c r="A713" s="74" t="s">
        <v>17</v>
      </c>
      <c r="B713" s="47" t="s">
        <v>129</v>
      </c>
      <c r="C713" s="61" t="s">
        <v>122</v>
      </c>
      <c r="D713" s="106">
        <v>339900</v>
      </c>
      <c r="E713" s="4" t="s">
        <v>590</v>
      </c>
      <c r="F713" s="3" t="s">
        <v>639</v>
      </c>
      <c r="G713" s="63">
        <v>54</v>
      </c>
      <c r="H713" s="55">
        <v>11</v>
      </c>
      <c r="I713" s="55">
        <v>3</v>
      </c>
      <c r="J713" s="55">
        <v>5</v>
      </c>
      <c r="K713" s="55">
        <v>1</v>
      </c>
      <c r="L713" s="55"/>
      <c r="M713" s="56" t="s">
        <v>668</v>
      </c>
      <c r="N713" s="55"/>
      <c r="O713" s="55">
        <v>5</v>
      </c>
      <c r="P713" s="55">
        <v>1</v>
      </c>
      <c r="Q713" s="55">
        <v>2</v>
      </c>
      <c r="R713" s="55">
        <v>71</v>
      </c>
      <c r="S713" s="55">
        <v>88</v>
      </c>
      <c r="T713" s="52">
        <f t="shared" si="11"/>
        <v>655.05527999999993</v>
      </c>
      <c r="U713" s="53">
        <f>(G713/S713)/1.1826</f>
        <v>0.51888750518887505</v>
      </c>
      <c r="V713" s="1" t="s">
        <v>652</v>
      </c>
    </row>
    <row r="714" spans="1:22">
      <c r="A714" s="59" t="s">
        <v>209</v>
      </c>
      <c r="B714" s="47" t="s">
        <v>256</v>
      </c>
      <c r="C714" s="61" t="s">
        <v>106</v>
      </c>
      <c r="D714" s="106">
        <v>410100</v>
      </c>
      <c r="E714" s="55" t="s">
        <v>590</v>
      </c>
      <c r="F714" s="3" t="s">
        <v>602</v>
      </c>
      <c r="G714" s="111">
        <v>55</v>
      </c>
      <c r="H714" s="55">
        <v>12</v>
      </c>
      <c r="I714" s="55">
        <v>5</v>
      </c>
      <c r="J714" s="55">
        <v>5</v>
      </c>
      <c r="K714" s="55">
        <v>3</v>
      </c>
      <c r="L714" s="55"/>
      <c r="M714" s="58" t="s">
        <v>616</v>
      </c>
      <c r="N714" s="55">
        <v>1</v>
      </c>
      <c r="O714" s="55">
        <v>2</v>
      </c>
      <c r="P714" s="55"/>
      <c r="Q714" s="55">
        <v>3</v>
      </c>
      <c r="R714" s="55">
        <v>76</v>
      </c>
      <c r="S714" s="55">
        <v>82</v>
      </c>
      <c r="T714" s="52">
        <f t="shared" si="11"/>
        <v>791.11869054545457</v>
      </c>
      <c r="U714" s="53">
        <f>(G714/S714)/1.2939</f>
        <v>0.51837986499503297</v>
      </c>
      <c r="V714" s="1" t="s">
        <v>209</v>
      </c>
    </row>
    <row r="715" spans="1:22">
      <c r="A715" s="74" t="s">
        <v>17</v>
      </c>
      <c r="B715" s="47" t="s">
        <v>480</v>
      </c>
      <c r="C715" s="61" t="s">
        <v>18</v>
      </c>
      <c r="D715" s="62">
        <v>359100</v>
      </c>
      <c r="E715" s="48" t="s">
        <v>586</v>
      </c>
      <c r="F715" s="48" t="s">
        <v>600</v>
      </c>
      <c r="G715" s="111">
        <v>44</v>
      </c>
      <c r="H715" s="61">
        <v>4</v>
      </c>
      <c r="I715" s="61">
        <v>6</v>
      </c>
      <c r="J715" s="61">
        <v>3</v>
      </c>
      <c r="K715" s="61"/>
      <c r="L715" s="61"/>
      <c r="M715" s="61"/>
      <c r="N715" s="61"/>
      <c r="O715" s="61">
        <v>4</v>
      </c>
      <c r="P715" s="61"/>
      <c r="Q715" s="61"/>
      <c r="R715" s="61">
        <v>90</v>
      </c>
      <c r="S715" s="61">
        <v>75</v>
      </c>
      <c r="T715" s="52">
        <f t="shared" si="11"/>
        <v>693.94034659090903</v>
      </c>
      <c r="U715" s="53">
        <f>(G715/S715)/1.1337</f>
        <v>0.51747963894034288</v>
      </c>
      <c r="V715" s="47" t="s">
        <v>623</v>
      </c>
    </row>
    <row r="716" spans="1:22">
      <c r="A716" s="74" t="s">
        <v>17</v>
      </c>
      <c r="B716" s="47" t="s">
        <v>483</v>
      </c>
      <c r="C716" s="61" t="s">
        <v>24</v>
      </c>
      <c r="D716" s="62">
        <v>389700</v>
      </c>
      <c r="E716" s="4" t="s">
        <v>590</v>
      </c>
      <c r="F716" s="4" t="s">
        <v>630</v>
      </c>
      <c r="G716" s="111">
        <v>59</v>
      </c>
      <c r="H716" s="55">
        <v>8</v>
      </c>
      <c r="I716" s="55">
        <v>6</v>
      </c>
      <c r="J716" s="55">
        <v>6</v>
      </c>
      <c r="K716" s="55">
        <v>1</v>
      </c>
      <c r="L716" s="55"/>
      <c r="M716" s="58" t="s">
        <v>601</v>
      </c>
      <c r="N716" s="55"/>
      <c r="O716" s="55">
        <v>5</v>
      </c>
      <c r="P716" s="55"/>
      <c r="Q716" s="55"/>
      <c r="R716" s="55">
        <v>71</v>
      </c>
      <c r="S716" s="55">
        <v>91</v>
      </c>
      <c r="T716" s="52">
        <f t="shared" si="11"/>
        <v>754.75444728813557</v>
      </c>
      <c r="U716" s="53">
        <f>(G716/S716)/1.2557</f>
        <v>0.51632686816249773</v>
      </c>
      <c r="V716" s="1" t="s">
        <v>801</v>
      </c>
    </row>
    <row r="717" spans="1:22">
      <c r="A717" s="74" t="s">
        <v>17</v>
      </c>
      <c r="B717" s="86" t="s">
        <v>327</v>
      </c>
      <c r="C717" s="61" t="s">
        <v>100</v>
      </c>
      <c r="D717" s="90">
        <v>124900</v>
      </c>
      <c r="E717" s="4" t="s">
        <v>590</v>
      </c>
      <c r="F717" s="4" t="s">
        <v>633</v>
      </c>
      <c r="G717" s="111">
        <v>18</v>
      </c>
      <c r="H717" s="55">
        <v>2</v>
      </c>
      <c r="I717" s="55">
        <v>2</v>
      </c>
      <c r="J717" s="55">
        <v>1</v>
      </c>
      <c r="K717" s="55">
        <v>1</v>
      </c>
      <c r="L717" s="55"/>
      <c r="M717" s="58"/>
      <c r="N717" s="55"/>
      <c r="O717" s="55"/>
      <c r="P717" s="55"/>
      <c r="Q717" s="55">
        <v>1</v>
      </c>
      <c r="R717" s="55">
        <v>75</v>
      </c>
      <c r="S717" s="160">
        <v>29</v>
      </c>
      <c r="T717" s="52">
        <f t="shared" si="11"/>
        <v>241.99652555555554</v>
      </c>
      <c r="U717" s="53">
        <f>(G717/S717)/1.2026</f>
        <v>0.51612311256645094</v>
      </c>
      <c r="V717" s="1" t="s">
        <v>652</v>
      </c>
    </row>
    <row r="718" spans="1:22">
      <c r="A718" s="46" t="s">
        <v>265</v>
      </c>
      <c r="B718" s="1" t="s">
        <v>462</v>
      </c>
      <c r="C718" s="55" t="s">
        <v>37</v>
      </c>
      <c r="D718" s="91">
        <v>531300</v>
      </c>
      <c r="E718" s="48" t="s">
        <v>590</v>
      </c>
      <c r="F718" s="4" t="s">
        <v>591</v>
      </c>
      <c r="G718" s="112">
        <v>45</v>
      </c>
      <c r="H718" s="55">
        <v>7</v>
      </c>
      <c r="I718" s="55">
        <v>8</v>
      </c>
      <c r="J718" s="55">
        <v>1</v>
      </c>
      <c r="K718" s="55">
        <v>4</v>
      </c>
      <c r="L718" s="55"/>
      <c r="M718" s="56" t="s">
        <v>668</v>
      </c>
      <c r="N718" s="55">
        <v>1</v>
      </c>
      <c r="O718" s="55">
        <v>3</v>
      </c>
      <c r="P718" s="55">
        <v>1</v>
      </c>
      <c r="Q718" s="55">
        <v>3</v>
      </c>
      <c r="R718" s="55">
        <v>66</v>
      </c>
      <c r="S718" s="55">
        <v>71</v>
      </c>
      <c r="T718" s="52">
        <f t="shared" si="11"/>
        <v>1032.4174373333333</v>
      </c>
      <c r="U718" s="53">
        <f>(G718/S718)/1.2316</f>
        <v>0.51461742197256288</v>
      </c>
      <c r="V718" s="1" t="s">
        <v>265</v>
      </c>
    </row>
    <row r="719" spans="1:22">
      <c r="A719" s="75" t="s">
        <v>138</v>
      </c>
      <c r="B719" s="1" t="s">
        <v>561</v>
      </c>
      <c r="C719" s="61" t="s">
        <v>116</v>
      </c>
      <c r="D719" s="62">
        <v>284800</v>
      </c>
      <c r="E719" s="4" t="s">
        <v>590</v>
      </c>
      <c r="F719" s="4" t="s">
        <v>597</v>
      </c>
      <c r="G719" s="111">
        <v>47</v>
      </c>
      <c r="H719" s="55">
        <v>8</v>
      </c>
      <c r="I719" s="55">
        <v>4</v>
      </c>
      <c r="J719" s="55">
        <v>3</v>
      </c>
      <c r="K719" s="55">
        <v>1</v>
      </c>
      <c r="L719" s="55"/>
      <c r="M719" s="56" t="s">
        <v>645</v>
      </c>
      <c r="N719" s="55">
        <v>2.1</v>
      </c>
      <c r="O719" s="55">
        <v>4</v>
      </c>
      <c r="P719" s="55"/>
      <c r="Q719" s="55">
        <v>5</v>
      </c>
      <c r="R719" s="55">
        <v>66</v>
      </c>
      <c r="S719" s="55">
        <v>76</v>
      </c>
      <c r="T719" s="52">
        <f t="shared" si="11"/>
        <v>553.83056340425526</v>
      </c>
      <c r="U719" s="53">
        <f>(G719/S719)/1.2026</f>
        <v>0.51423669768133962</v>
      </c>
      <c r="V719" s="1" t="s">
        <v>138</v>
      </c>
    </row>
    <row r="720" spans="1:22">
      <c r="A720" s="69" t="s">
        <v>138</v>
      </c>
      <c r="B720" s="1" t="s">
        <v>541</v>
      </c>
      <c r="C720" s="55" t="s">
        <v>45</v>
      </c>
      <c r="D720" s="71">
        <v>269800</v>
      </c>
      <c r="E720" s="48" t="s">
        <v>586</v>
      </c>
      <c r="F720" s="48" t="s">
        <v>612</v>
      </c>
      <c r="G720" s="112">
        <v>38</v>
      </c>
      <c r="H720" s="55">
        <v>6</v>
      </c>
      <c r="I720" s="55">
        <v>7</v>
      </c>
      <c r="J720" s="55">
        <v>1</v>
      </c>
      <c r="K720" s="55">
        <v>3</v>
      </c>
      <c r="L720" s="55"/>
      <c r="M720" s="58" t="s">
        <v>616</v>
      </c>
      <c r="N720" s="55"/>
      <c r="O720" s="55">
        <v>4</v>
      </c>
      <c r="P720" s="55"/>
      <c r="Q720" s="55">
        <v>2</v>
      </c>
      <c r="R720" s="55">
        <v>76</v>
      </c>
      <c r="S720" s="55">
        <v>59</v>
      </c>
      <c r="T720" s="52">
        <f t="shared" si="11"/>
        <v>525.59383000000003</v>
      </c>
      <c r="U720" s="53">
        <f>(G720/S720)/1.2547</f>
        <v>0.51332413852727299</v>
      </c>
      <c r="V720" s="1" t="s">
        <v>613</v>
      </c>
    </row>
    <row r="721" spans="1:22">
      <c r="A721" s="72" t="s">
        <v>209</v>
      </c>
      <c r="B721" s="86" t="s">
        <v>381</v>
      </c>
      <c r="C721" s="48" t="s">
        <v>116</v>
      </c>
      <c r="D721" s="87">
        <v>117300</v>
      </c>
      <c r="E721" s="4" t="s">
        <v>590</v>
      </c>
      <c r="F721" s="4" t="s">
        <v>597</v>
      </c>
      <c r="G721" s="111">
        <v>29</v>
      </c>
      <c r="H721" s="55">
        <v>5</v>
      </c>
      <c r="I721" s="55">
        <v>1</v>
      </c>
      <c r="J721" s="55">
        <v>1</v>
      </c>
      <c r="K721" s="55">
        <v>4</v>
      </c>
      <c r="L721" s="55"/>
      <c r="M721" s="58" t="s">
        <v>601</v>
      </c>
      <c r="N721" s="55">
        <v>0.1</v>
      </c>
      <c r="O721" s="55">
        <v>1</v>
      </c>
      <c r="P721" s="55"/>
      <c r="Q721" s="55"/>
      <c r="R721" s="55">
        <v>66</v>
      </c>
      <c r="S721" s="55">
        <v>47</v>
      </c>
      <c r="T721" s="52">
        <f t="shared" si="11"/>
        <v>228.62255379310341</v>
      </c>
      <c r="U721" s="53">
        <f>(G721/S721)/1.2026</f>
        <v>0.51307273956073907</v>
      </c>
      <c r="V721" s="1" t="s">
        <v>613</v>
      </c>
    </row>
    <row r="722" spans="1:22">
      <c r="A722" s="75" t="s">
        <v>138</v>
      </c>
      <c r="B722" s="47" t="s">
        <v>560</v>
      </c>
      <c r="C722" s="61" t="s">
        <v>106</v>
      </c>
      <c r="D722" s="62">
        <v>350600</v>
      </c>
      <c r="E722" s="55" t="s">
        <v>590</v>
      </c>
      <c r="F722" s="4" t="s">
        <v>602</v>
      </c>
      <c r="G722" s="111">
        <v>57</v>
      </c>
      <c r="H722" s="55">
        <v>8</v>
      </c>
      <c r="I722" s="55">
        <v>5</v>
      </c>
      <c r="J722" s="55">
        <v>4</v>
      </c>
      <c r="K722" s="55"/>
      <c r="L722" s="55"/>
      <c r="M722" s="58" t="s">
        <v>594</v>
      </c>
      <c r="N722" s="55">
        <v>1</v>
      </c>
      <c r="O722" s="55">
        <v>6</v>
      </c>
      <c r="P722" s="55"/>
      <c r="Q722" s="55">
        <v>1</v>
      </c>
      <c r="R722" s="55">
        <v>69</v>
      </c>
      <c r="S722" s="55">
        <v>86</v>
      </c>
      <c r="T722" s="52">
        <f t="shared" si="11"/>
        <v>684.44132000000013</v>
      </c>
      <c r="U722" s="53">
        <f>(G722/S722)/1.2939</f>
        <v>0.51224259809445749</v>
      </c>
      <c r="V722" s="1" t="s">
        <v>138</v>
      </c>
    </row>
    <row r="723" spans="1:22">
      <c r="A723" s="72" t="s">
        <v>209</v>
      </c>
      <c r="B723" s="1" t="s">
        <v>399</v>
      </c>
      <c r="C723" s="55" t="s">
        <v>58</v>
      </c>
      <c r="D723" s="71">
        <v>358400</v>
      </c>
      <c r="E723" s="55" t="s">
        <v>590</v>
      </c>
      <c r="F723" s="4" t="s">
        <v>615</v>
      </c>
      <c r="G723" s="112">
        <v>33</v>
      </c>
      <c r="H723" s="55">
        <v>11</v>
      </c>
      <c r="I723" s="55">
        <v>2</v>
      </c>
      <c r="J723" s="55">
        <v>6</v>
      </c>
      <c r="K723" s="55">
        <v>1</v>
      </c>
      <c r="L723" s="55"/>
      <c r="M723" s="58" t="s">
        <v>616</v>
      </c>
      <c r="N723" s="55"/>
      <c r="O723" s="55">
        <v>3</v>
      </c>
      <c r="P723" s="55">
        <v>1</v>
      </c>
      <c r="Q723" s="55">
        <v>4</v>
      </c>
      <c r="R723" s="55">
        <v>53</v>
      </c>
      <c r="S723" s="55">
        <v>56</v>
      </c>
      <c r="T723" s="52">
        <f t="shared" si="11"/>
        <v>701.36925090909085</v>
      </c>
      <c r="U723" s="53">
        <f>(G723/S723)/1.1532</f>
        <v>0.51100044596402561</v>
      </c>
      <c r="V723" s="1" t="s">
        <v>619</v>
      </c>
    </row>
    <row r="724" spans="1:22">
      <c r="A724" s="74" t="s">
        <v>17</v>
      </c>
      <c r="B724" s="47" t="s">
        <v>104</v>
      </c>
      <c r="C724" s="61" t="s">
        <v>100</v>
      </c>
      <c r="D724" s="62">
        <v>472300</v>
      </c>
      <c r="E724" s="4" t="s">
        <v>590</v>
      </c>
      <c r="F724" s="4" t="s">
        <v>633</v>
      </c>
      <c r="G724" s="111">
        <v>51</v>
      </c>
      <c r="H724" s="55">
        <v>8</v>
      </c>
      <c r="I724" s="55">
        <v>5</v>
      </c>
      <c r="J724" s="55">
        <v>4</v>
      </c>
      <c r="K724" s="55">
        <v>3</v>
      </c>
      <c r="L724" s="55"/>
      <c r="M724" s="58" t="s">
        <v>598</v>
      </c>
      <c r="N724" s="55"/>
      <c r="O724" s="55">
        <v>3</v>
      </c>
      <c r="P724" s="55"/>
      <c r="Q724" s="55">
        <v>2</v>
      </c>
      <c r="R724" s="55">
        <v>92</v>
      </c>
      <c r="S724" s="55">
        <v>83</v>
      </c>
      <c r="T724" s="52">
        <f t="shared" si="11"/>
        <v>924.37259490196084</v>
      </c>
      <c r="U724" s="53">
        <f>(G724/S724)/1.2026</f>
        <v>0.5109411536049403</v>
      </c>
      <c r="V724" s="1" t="s">
        <v>787</v>
      </c>
    </row>
    <row r="725" spans="1:22">
      <c r="A725" s="75" t="s">
        <v>138</v>
      </c>
      <c r="B725" s="47" t="s">
        <v>139</v>
      </c>
      <c r="C725" s="61" t="s">
        <v>18</v>
      </c>
      <c r="D725" s="62">
        <v>242700</v>
      </c>
      <c r="E725" s="55" t="s">
        <v>590</v>
      </c>
      <c r="F725" s="4" t="s">
        <v>624</v>
      </c>
      <c r="G725" s="112">
        <v>10</v>
      </c>
      <c r="H725" s="55">
        <v>3</v>
      </c>
      <c r="I725" s="55">
        <v>2</v>
      </c>
      <c r="J725" s="55">
        <v>2</v>
      </c>
      <c r="K725" s="55"/>
      <c r="L725" s="55"/>
      <c r="M725" s="58" t="s">
        <v>601</v>
      </c>
      <c r="N725" s="55">
        <v>0.1</v>
      </c>
      <c r="O725" s="55">
        <v>2</v>
      </c>
      <c r="P725" s="55"/>
      <c r="Q725" s="55">
        <v>1</v>
      </c>
      <c r="R725" s="55">
        <v>40</v>
      </c>
      <c r="S725" s="160">
        <v>17</v>
      </c>
      <c r="T725" s="52">
        <f t="shared" si="11"/>
        <v>475.798788</v>
      </c>
      <c r="U725" s="53">
        <f>(G725/S725)/1.1532</f>
        <v>0.51008957172879554</v>
      </c>
      <c r="V725" s="1" t="s">
        <v>138</v>
      </c>
    </row>
    <row r="726" spans="1:22">
      <c r="A726" s="74" t="s">
        <v>134</v>
      </c>
      <c r="B726" s="86" t="s">
        <v>334</v>
      </c>
      <c r="C726" s="61" t="s">
        <v>70</v>
      </c>
      <c r="D726" s="90">
        <v>117300</v>
      </c>
      <c r="E726" s="61" t="s">
        <v>586</v>
      </c>
      <c r="F726" s="48" t="s">
        <v>626</v>
      </c>
      <c r="G726" s="111">
        <v>45</v>
      </c>
      <c r="H726" s="61">
        <v>5</v>
      </c>
      <c r="I726" s="61">
        <v>5</v>
      </c>
      <c r="J726" s="61">
        <v>2</v>
      </c>
      <c r="K726" s="61"/>
      <c r="L726" s="61"/>
      <c r="M726" s="61" t="s">
        <v>594</v>
      </c>
      <c r="N726" s="61"/>
      <c r="O726" s="61">
        <v>4</v>
      </c>
      <c r="P726" s="61">
        <v>2</v>
      </c>
      <c r="Q726" s="61"/>
      <c r="R726" s="61">
        <v>80</v>
      </c>
      <c r="S726" s="61">
        <v>71</v>
      </c>
      <c r="T726" s="52">
        <f t="shared" si="11"/>
        <v>230.37928533333329</v>
      </c>
      <c r="U726" s="53">
        <f>(G726/S726)/1.2448</f>
        <v>0.50916036062131154</v>
      </c>
      <c r="V726" s="1" t="s">
        <v>607</v>
      </c>
    </row>
    <row r="727" spans="1:22">
      <c r="A727" s="46" t="s">
        <v>138</v>
      </c>
      <c r="B727" s="86" t="s">
        <v>341</v>
      </c>
      <c r="C727" s="48" t="s">
        <v>49</v>
      </c>
      <c r="D727" s="87">
        <v>202800</v>
      </c>
      <c r="E727" s="55" t="s">
        <v>590</v>
      </c>
      <c r="F727" s="4" t="s">
        <v>608</v>
      </c>
      <c r="G727" s="111">
        <v>50</v>
      </c>
      <c r="H727" s="55">
        <v>9</v>
      </c>
      <c r="I727" s="55">
        <v>4</v>
      </c>
      <c r="J727" s="55">
        <v>1</v>
      </c>
      <c r="K727" s="55">
        <v>3</v>
      </c>
      <c r="L727" s="55"/>
      <c r="M727" s="56" t="s">
        <v>643</v>
      </c>
      <c r="N727" s="55">
        <v>2</v>
      </c>
      <c r="O727" s="55">
        <v>6</v>
      </c>
      <c r="P727" s="55"/>
      <c r="Q727" s="55">
        <v>4</v>
      </c>
      <c r="R727" s="55">
        <v>53</v>
      </c>
      <c r="S727" s="55">
        <v>76</v>
      </c>
      <c r="T727" s="52">
        <f t="shared" si="11"/>
        <v>398.85243839999998</v>
      </c>
      <c r="U727" s="53">
        <f>(G727/S727)/1.2939</f>
        <v>0.50845871925350128</v>
      </c>
      <c r="V727" s="1" t="s">
        <v>138</v>
      </c>
    </row>
    <row r="728" spans="1:22">
      <c r="A728" s="75" t="s">
        <v>138</v>
      </c>
      <c r="B728" s="47" t="s">
        <v>208</v>
      </c>
      <c r="C728" s="61" t="s">
        <v>122</v>
      </c>
      <c r="D728" s="62">
        <v>318700</v>
      </c>
      <c r="E728" s="48" t="s">
        <v>586</v>
      </c>
      <c r="F728" s="61" t="s">
        <v>591</v>
      </c>
      <c r="G728" s="112">
        <v>40</v>
      </c>
      <c r="H728" s="61">
        <v>6</v>
      </c>
      <c r="I728" s="61">
        <v>3</v>
      </c>
      <c r="J728" s="61">
        <v>4</v>
      </c>
      <c r="K728" s="61">
        <v>1</v>
      </c>
      <c r="L728" s="61"/>
      <c r="M728" s="61" t="s">
        <v>616</v>
      </c>
      <c r="N728" s="61">
        <v>1.1000000000000001</v>
      </c>
      <c r="O728" s="61">
        <v>4</v>
      </c>
      <c r="P728" s="61">
        <v>1</v>
      </c>
      <c r="Q728" s="61">
        <v>2</v>
      </c>
      <c r="R728" s="61">
        <v>44</v>
      </c>
      <c r="S728" s="61">
        <v>69</v>
      </c>
      <c r="T728" s="52">
        <f t="shared" si="11"/>
        <v>627.16335599999991</v>
      </c>
      <c r="U728" s="53">
        <f>G728/((S728/1)*1.1408)</f>
        <v>0.50816106673171135</v>
      </c>
      <c r="V728" s="64" t="s">
        <v>677</v>
      </c>
    </row>
    <row r="729" spans="1:22">
      <c r="A729" s="75" t="s">
        <v>138</v>
      </c>
      <c r="B729" s="86" t="s">
        <v>351</v>
      </c>
      <c r="C729" s="61" t="s">
        <v>106</v>
      </c>
      <c r="D729" s="90">
        <v>165000</v>
      </c>
      <c r="E729" s="55" t="s">
        <v>590</v>
      </c>
      <c r="F729" s="4" t="s">
        <v>602</v>
      </c>
      <c r="G729" s="111">
        <v>23</v>
      </c>
      <c r="H729" s="55">
        <v>2</v>
      </c>
      <c r="I729" s="55">
        <v>3</v>
      </c>
      <c r="J729" s="55">
        <v>2</v>
      </c>
      <c r="K729" s="55">
        <v>3</v>
      </c>
      <c r="L729" s="55"/>
      <c r="M729" s="58" t="s">
        <v>616</v>
      </c>
      <c r="N729" s="55">
        <v>0.1</v>
      </c>
      <c r="O729" s="55">
        <v>2</v>
      </c>
      <c r="P729" s="55"/>
      <c r="Q729" s="55">
        <v>1</v>
      </c>
      <c r="R729" s="55">
        <v>40</v>
      </c>
      <c r="S729" s="160">
        <v>35</v>
      </c>
      <c r="T729" s="52">
        <f t="shared" si="11"/>
        <v>324.88141304347823</v>
      </c>
      <c r="U729" s="53">
        <f>(G729/S729)/1.2939</f>
        <v>0.5078776235743544</v>
      </c>
      <c r="V729" s="1" t="s">
        <v>138</v>
      </c>
    </row>
    <row r="730" spans="1:22">
      <c r="A730" s="57" t="s">
        <v>17</v>
      </c>
      <c r="B730" s="47" t="s">
        <v>33</v>
      </c>
      <c r="C730" s="48" t="s">
        <v>29</v>
      </c>
      <c r="D730" s="49">
        <v>394100</v>
      </c>
      <c r="E730" s="4" t="s">
        <v>590</v>
      </c>
      <c r="F730" s="4" t="s">
        <v>612</v>
      </c>
      <c r="G730" s="111">
        <v>46</v>
      </c>
      <c r="H730" s="55">
        <v>4</v>
      </c>
      <c r="I730" s="55">
        <v>6</v>
      </c>
      <c r="J730" s="55">
        <v>2</v>
      </c>
      <c r="K730" s="55">
        <v>2</v>
      </c>
      <c r="L730" s="55"/>
      <c r="M730" s="58" t="s">
        <v>637</v>
      </c>
      <c r="N730" s="55"/>
      <c r="O730" s="55">
        <v>4</v>
      </c>
      <c r="P730" s="55"/>
      <c r="Q730" s="55">
        <v>4</v>
      </c>
      <c r="R730" s="55">
        <v>80</v>
      </c>
      <c r="S730" s="55">
        <v>76</v>
      </c>
      <c r="T730" s="52">
        <f t="shared" si="11"/>
        <v>778.35092695652179</v>
      </c>
      <c r="U730" s="53">
        <f>(G730/S730)/1.1954</f>
        <v>0.50632688463672149</v>
      </c>
      <c r="V730" s="1" t="s">
        <v>635</v>
      </c>
    </row>
    <row r="731" spans="1:22">
      <c r="A731" s="75" t="s">
        <v>304</v>
      </c>
      <c r="B731" s="47" t="s">
        <v>307</v>
      </c>
      <c r="C731" s="61" t="s">
        <v>122</v>
      </c>
      <c r="D731" s="62">
        <v>306400</v>
      </c>
      <c r="E731" s="48" t="s">
        <v>586</v>
      </c>
      <c r="F731" s="61" t="s">
        <v>591</v>
      </c>
      <c r="G731" s="112">
        <v>41</v>
      </c>
      <c r="H731" s="61">
        <v>3</v>
      </c>
      <c r="I731" s="61">
        <v>4</v>
      </c>
      <c r="J731" s="61">
        <v>1</v>
      </c>
      <c r="K731" s="61">
        <v>2</v>
      </c>
      <c r="L731" s="61">
        <v>19</v>
      </c>
      <c r="M731" s="78" t="s">
        <v>645</v>
      </c>
      <c r="N731" s="61">
        <v>1</v>
      </c>
      <c r="O731" s="61">
        <v>5</v>
      </c>
      <c r="P731" s="61"/>
      <c r="Q731" s="61">
        <v>2</v>
      </c>
      <c r="R731" s="61">
        <v>71</v>
      </c>
      <c r="S731" s="61">
        <v>71</v>
      </c>
      <c r="T731" s="52">
        <f t="shared" si="11"/>
        <v>605.30291512195129</v>
      </c>
      <c r="U731" s="53">
        <f>G731/((S731/1)*1.1408)</f>
        <v>0.50619283724789121</v>
      </c>
      <c r="V731" s="64" t="s">
        <v>304</v>
      </c>
    </row>
    <row r="732" spans="1:22">
      <c r="A732" s="46" t="s">
        <v>138</v>
      </c>
      <c r="B732" s="60" t="s">
        <v>149</v>
      </c>
      <c r="C732" s="48" t="s">
        <v>29</v>
      </c>
      <c r="D732" s="49">
        <v>420400</v>
      </c>
      <c r="E732" s="4" t="s">
        <v>590</v>
      </c>
      <c r="F732" s="4" t="s">
        <v>612</v>
      </c>
      <c r="G732" s="111">
        <v>55</v>
      </c>
      <c r="H732" s="55">
        <v>11</v>
      </c>
      <c r="I732" s="55">
        <v>3</v>
      </c>
      <c r="J732" s="55">
        <v>7</v>
      </c>
      <c r="K732" s="55">
        <v>1</v>
      </c>
      <c r="L732" s="55"/>
      <c r="M732" s="56" t="s">
        <v>681</v>
      </c>
      <c r="N732" s="55">
        <v>1.2</v>
      </c>
      <c r="O732" s="55">
        <v>7</v>
      </c>
      <c r="P732" s="55"/>
      <c r="Q732" s="55">
        <v>8</v>
      </c>
      <c r="R732" s="55">
        <v>57</v>
      </c>
      <c r="S732" s="55">
        <v>91</v>
      </c>
      <c r="T732" s="52">
        <f t="shared" si="11"/>
        <v>831.48546472727276</v>
      </c>
      <c r="U732" s="53">
        <f>(G732/S732)/1.1954</f>
        <v>0.50560114137159473</v>
      </c>
      <c r="V732" s="1" t="s">
        <v>682</v>
      </c>
    </row>
    <row r="733" spans="1:22">
      <c r="A733" s="46" t="s">
        <v>265</v>
      </c>
      <c r="B733" s="47" t="s">
        <v>273</v>
      </c>
      <c r="C733" s="48" t="s">
        <v>37</v>
      </c>
      <c r="D733" s="49">
        <v>436100</v>
      </c>
      <c r="E733" s="48" t="s">
        <v>586</v>
      </c>
      <c r="F733" s="48" t="s">
        <v>587</v>
      </c>
      <c r="G733" s="112">
        <v>44</v>
      </c>
      <c r="H733" s="48">
        <v>1</v>
      </c>
      <c r="I733" s="48">
        <v>13</v>
      </c>
      <c r="K733" s="48">
        <v>2</v>
      </c>
      <c r="M733" s="48" t="s">
        <v>616</v>
      </c>
      <c r="O733" s="48">
        <v>7</v>
      </c>
      <c r="P733" s="48">
        <v>1</v>
      </c>
      <c r="Q733" s="48">
        <v>2</v>
      </c>
      <c r="R733" s="48">
        <v>71</v>
      </c>
      <c r="S733" s="48">
        <v>70</v>
      </c>
      <c r="T733" s="52">
        <f t="shared" si="11"/>
        <v>864.19161818181828</v>
      </c>
      <c r="U733" s="53">
        <f>(G733/S733)/1.2456</f>
        <v>0.50463345261033121</v>
      </c>
      <c r="V733" s="54" t="s">
        <v>209</v>
      </c>
    </row>
    <row r="734" spans="1:22">
      <c r="A734" s="75" t="s">
        <v>138</v>
      </c>
      <c r="B734" s="47" t="s">
        <v>200</v>
      </c>
      <c r="C734" s="61" t="s">
        <v>106</v>
      </c>
      <c r="D734" s="62">
        <v>395200</v>
      </c>
      <c r="E734" s="48" t="s">
        <v>586</v>
      </c>
      <c r="F734" s="61" t="s">
        <v>624</v>
      </c>
      <c r="G734" s="111">
        <v>34</v>
      </c>
      <c r="H734" s="61">
        <v>4</v>
      </c>
      <c r="I734" s="61">
        <v>3</v>
      </c>
      <c r="J734" s="61">
        <v>4</v>
      </c>
      <c r="K734" s="61"/>
      <c r="L734" s="61"/>
      <c r="M734" s="61"/>
      <c r="N734" s="61">
        <v>0.2</v>
      </c>
      <c r="O734" s="61">
        <v>3</v>
      </c>
      <c r="P734" s="61"/>
      <c r="Q734" s="61"/>
      <c r="R734" s="61">
        <v>57</v>
      </c>
      <c r="S734" s="61">
        <v>59</v>
      </c>
      <c r="T734" s="52">
        <f t="shared" si="11"/>
        <v>783.51305882352949</v>
      </c>
      <c r="U734" s="53">
        <f>(G734/S734)/1.1425</f>
        <v>0.50439491154545113</v>
      </c>
      <c r="V734" s="47" t="s">
        <v>870</v>
      </c>
    </row>
    <row r="735" spans="1:22">
      <c r="A735" s="74" t="s">
        <v>17</v>
      </c>
      <c r="B735" s="47" t="s">
        <v>21</v>
      </c>
      <c r="C735" s="61" t="s">
        <v>18</v>
      </c>
      <c r="D735" s="62">
        <v>260600</v>
      </c>
      <c r="E735" s="48" t="s">
        <v>586</v>
      </c>
      <c r="F735" s="48" t="s">
        <v>600</v>
      </c>
      <c r="G735" s="111">
        <v>44</v>
      </c>
      <c r="H735" s="61">
        <v>7</v>
      </c>
      <c r="I735" s="61">
        <v>6</v>
      </c>
      <c r="J735" s="61">
        <v>6</v>
      </c>
      <c r="K735" s="61">
        <v>2</v>
      </c>
      <c r="L735" s="61"/>
      <c r="M735" s="61" t="s">
        <v>616</v>
      </c>
      <c r="N735" s="61"/>
      <c r="O735" s="61">
        <v>2</v>
      </c>
      <c r="P735" s="61"/>
      <c r="Q735" s="61">
        <v>2</v>
      </c>
      <c r="R735" s="61">
        <v>76</v>
      </c>
      <c r="S735" s="61">
        <v>77</v>
      </c>
      <c r="T735" s="52">
        <f t="shared" si="11"/>
        <v>517.02388500000006</v>
      </c>
      <c r="U735" s="53">
        <f>(G735/S735)/1.1337</f>
        <v>0.5040386093574768</v>
      </c>
      <c r="V735" s="47" t="s">
        <v>623</v>
      </c>
    </row>
    <row r="736" spans="1:22">
      <c r="A736" s="72" t="s">
        <v>209</v>
      </c>
      <c r="B736" s="1" t="s">
        <v>401</v>
      </c>
      <c r="C736" s="55" t="s">
        <v>90</v>
      </c>
      <c r="D736" s="62">
        <v>316000</v>
      </c>
      <c r="E736" s="4" t="s">
        <v>590</v>
      </c>
      <c r="F736" s="4" t="s">
        <v>631</v>
      </c>
      <c r="G736" s="111">
        <v>48</v>
      </c>
      <c r="H736" s="55">
        <v>8</v>
      </c>
      <c r="I736" s="55">
        <v>2</v>
      </c>
      <c r="J736" s="55">
        <v>2</v>
      </c>
      <c r="K736" s="55">
        <v>6</v>
      </c>
      <c r="L736" s="55"/>
      <c r="M736" s="58"/>
      <c r="N736" s="55"/>
      <c r="O736" s="55">
        <v>3</v>
      </c>
      <c r="P736" s="55">
        <v>1</v>
      </c>
      <c r="Q736" s="55">
        <v>1</v>
      </c>
      <c r="R736" s="55">
        <v>60</v>
      </c>
      <c r="S736" s="55">
        <v>78</v>
      </c>
      <c r="T736" s="52">
        <f t="shared" si="11"/>
        <v>628.36995000000002</v>
      </c>
      <c r="U736" s="53">
        <f>(G736/S736)/1.2237</f>
        <v>0.50288846562443035</v>
      </c>
      <c r="V736" s="1" t="s">
        <v>619</v>
      </c>
    </row>
    <row r="737" spans="1:22">
      <c r="A737" s="46" t="s">
        <v>138</v>
      </c>
      <c r="B737" s="47" t="s">
        <v>534</v>
      </c>
      <c r="C737" s="48" t="s">
        <v>37</v>
      </c>
      <c r="D737" s="49">
        <v>277800</v>
      </c>
      <c r="E737" s="48" t="s">
        <v>586</v>
      </c>
      <c r="F737" s="48" t="s">
        <v>587</v>
      </c>
      <c r="G737" s="112">
        <v>35</v>
      </c>
      <c r="H737" s="48">
        <v>4</v>
      </c>
      <c r="I737" s="48">
        <v>1</v>
      </c>
      <c r="J737" s="48">
        <v>3</v>
      </c>
      <c r="L737" s="48">
        <v>1</v>
      </c>
      <c r="N737" s="48">
        <v>1.2</v>
      </c>
      <c r="O737" s="48">
        <v>3</v>
      </c>
      <c r="P737" s="48">
        <v>1</v>
      </c>
      <c r="R737" s="48">
        <v>40</v>
      </c>
      <c r="S737" s="48">
        <v>56</v>
      </c>
      <c r="T737" s="52">
        <f t="shared" si="11"/>
        <v>553.64428800000007</v>
      </c>
      <c r="U737" s="53">
        <f>(G737/S737)/1.2456</f>
        <v>0.50176621708413616</v>
      </c>
      <c r="V737" s="54" t="s">
        <v>788</v>
      </c>
    </row>
    <row r="738" spans="1:22">
      <c r="A738" s="76" t="s">
        <v>17</v>
      </c>
      <c r="B738" s="1" t="s">
        <v>490</v>
      </c>
      <c r="C738" s="55" t="s">
        <v>45</v>
      </c>
      <c r="D738" s="71">
        <v>435300</v>
      </c>
      <c r="E738" s="4" t="s">
        <v>590</v>
      </c>
      <c r="F738" s="4" t="s">
        <v>610</v>
      </c>
      <c r="G738" s="111">
        <v>52</v>
      </c>
      <c r="H738" s="55">
        <v>18</v>
      </c>
      <c r="I738" s="55">
        <v>2</v>
      </c>
      <c r="J738" s="55">
        <v>3</v>
      </c>
      <c r="K738" s="55">
        <v>1</v>
      </c>
      <c r="L738" s="55"/>
      <c r="M738" s="56" t="s">
        <v>588</v>
      </c>
      <c r="N738" s="55"/>
      <c r="O738" s="55">
        <v>2</v>
      </c>
      <c r="P738" s="55"/>
      <c r="Q738" s="55">
        <v>5</v>
      </c>
      <c r="R738" s="55">
        <v>80</v>
      </c>
      <c r="S738" s="55">
        <v>88</v>
      </c>
      <c r="T738" s="52">
        <f t="shared" si="11"/>
        <v>871.1759353846154</v>
      </c>
      <c r="U738" s="53">
        <f>(G738/S738)/1.1826</f>
        <v>0.49966944944113895</v>
      </c>
      <c r="V738" s="1" t="s">
        <v>614</v>
      </c>
    </row>
    <row r="739" spans="1:22">
      <c r="A739" s="57" t="s">
        <v>17</v>
      </c>
      <c r="B739" s="47" t="s">
        <v>87</v>
      </c>
      <c r="C739" s="48" t="s">
        <v>82</v>
      </c>
      <c r="D739" s="49">
        <v>356700</v>
      </c>
      <c r="E739" s="4" t="s">
        <v>590</v>
      </c>
      <c r="F739" s="4" t="s">
        <v>661</v>
      </c>
      <c r="G739" s="111">
        <v>53</v>
      </c>
      <c r="H739" s="55">
        <v>12</v>
      </c>
      <c r="I739" s="55">
        <v>4</v>
      </c>
      <c r="J739" s="55">
        <v>4</v>
      </c>
      <c r="K739" s="55">
        <v>2</v>
      </c>
      <c r="L739" s="55"/>
      <c r="M739" s="58" t="s">
        <v>601</v>
      </c>
      <c r="N739" s="55"/>
      <c r="O739" s="55">
        <v>3</v>
      </c>
      <c r="P739" s="55"/>
      <c r="Q739" s="55">
        <v>3</v>
      </c>
      <c r="R739" s="55">
        <v>75</v>
      </c>
      <c r="S739" s="55">
        <v>84</v>
      </c>
      <c r="T739" s="52">
        <f t="shared" si="11"/>
        <v>714.13224452830195</v>
      </c>
      <c r="U739" s="53">
        <f>(G739/S739)/1.2632</f>
        <v>0.49948731867667895</v>
      </c>
      <c r="V739" s="1" t="s">
        <v>596</v>
      </c>
    </row>
    <row r="740" spans="1:22">
      <c r="A740" s="61" t="s">
        <v>130</v>
      </c>
      <c r="B740" s="47" t="s">
        <v>133</v>
      </c>
      <c r="C740" s="61" t="s">
        <v>106</v>
      </c>
      <c r="D740" s="62">
        <v>283400</v>
      </c>
      <c r="E740" s="55" t="s">
        <v>590</v>
      </c>
      <c r="F740" s="4" t="s">
        <v>602</v>
      </c>
      <c r="G740" s="111">
        <v>36</v>
      </c>
      <c r="H740" s="55">
        <v>4</v>
      </c>
      <c r="I740" s="55">
        <v>3</v>
      </c>
      <c r="J740" s="55">
        <v>4</v>
      </c>
      <c r="K740" s="55">
        <v>4</v>
      </c>
      <c r="L740" s="55">
        <v>3</v>
      </c>
      <c r="M740" s="58"/>
      <c r="N740" s="55"/>
      <c r="O740" s="55">
        <v>2</v>
      </c>
      <c r="P740" s="55">
        <v>1</v>
      </c>
      <c r="Q740" s="55">
        <v>1</v>
      </c>
      <c r="R740" s="55">
        <v>71</v>
      </c>
      <c r="S740" s="55">
        <v>56</v>
      </c>
      <c r="T740" s="52">
        <f t="shared" si="11"/>
        <v>570.40862666666658</v>
      </c>
      <c r="U740" s="53">
        <f>(G740/S740)/1.2939</f>
        <v>0.4968368056705641</v>
      </c>
      <c r="V740" s="1" t="s">
        <v>652</v>
      </c>
    </row>
    <row r="741" spans="1:22">
      <c r="A741" s="72" t="s">
        <v>209</v>
      </c>
      <c r="B741" s="86" t="s">
        <v>368</v>
      </c>
      <c r="C741" s="48" t="s">
        <v>58</v>
      </c>
      <c r="D741" s="87">
        <v>162300</v>
      </c>
      <c r="E741" s="55" t="s">
        <v>590</v>
      </c>
      <c r="F741" s="4" t="s">
        <v>615</v>
      </c>
      <c r="G741" s="112">
        <v>24</v>
      </c>
      <c r="H741" s="55">
        <v>3</v>
      </c>
      <c r="I741" s="55">
        <v>5</v>
      </c>
      <c r="J741" s="55">
        <v>3</v>
      </c>
      <c r="K741" s="55">
        <v>1</v>
      </c>
      <c r="L741" s="55"/>
      <c r="M741" s="58"/>
      <c r="N741" s="55"/>
      <c r="O741" s="55">
        <v>3</v>
      </c>
      <c r="P741" s="55">
        <v>1</v>
      </c>
      <c r="Q741" s="55">
        <v>1</v>
      </c>
      <c r="R741" s="55">
        <v>75</v>
      </c>
      <c r="S741" s="55">
        <v>42</v>
      </c>
      <c r="T741" s="52">
        <f t="shared" si="11"/>
        <v>327.53763000000004</v>
      </c>
      <c r="U741" s="53">
        <f>(G741/S741)/1.1532</f>
        <v>0.49551558396511569</v>
      </c>
      <c r="V741" s="1" t="s">
        <v>751</v>
      </c>
    </row>
    <row r="742" spans="1:22">
      <c r="A742" s="72" t="s">
        <v>209</v>
      </c>
      <c r="B742" s="1" t="s">
        <v>219</v>
      </c>
      <c r="C742" s="55" t="s">
        <v>37</v>
      </c>
      <c r="D742" s="49">
        <v>333300</v>
      </c>
      <c r="E742" s="48" t="s">
        <v>590</v>
      </c>
      <c r="F742" s="4" t="s">
        <v>591</v>
      </c>
      <c r="G742" s="112">
        <v>53</v>
      </c>
      <c r="H742" s="55">
        <v>6</v>
      </c>
      <c r="I742" s="55">
        <v>9</v>
      </c>
      <c r="J742" s="55">
        <v>1</v>
      </c>
      <c r="K742" s="55">
        <v>5</v>
      </c>
      <c r="L742" s="55"/>
      <c r="M742" s="56" t="s">
        <v>665</v>
      </c>
      <c r="N742" s="55"/>
      <c r="O742" s="55">
        <v>6</v>
      </c>
      <c r="P742" s="55">
        <v>1</v>
      </c>
      <c r="Q742" s="55">
        <v>2</v>
      </c>
      <c r="R742" s="55">
        <v>53</v>
      </c>
      <c r="S742" s="55">
        <v>87</v>
      </c>
      <c r="T742" s="52">
        <f t="shared" si="11"/>
        <v>673.82695018867923</v>
      </c>
      <c r="U742" s="53">
        <f>(G742/S742)/1.2316</f>
        <v>0.49463738413352598</v>
      </c>
      <c r="V742" s="1" t="s">
        <v>613</v>
      </c>
    </row>
    <row r="743" spans="1:22">
      <c r="A743" s="69" t="s">
        <v>138</v>
      </c>
      <c r="B743" s="1" t="s">
        <v>152</v>
      </c>
      <c r="C743" s="55" t="s">
        <v>34</v>
      </c>
      <c r="D743" s="71">
        <v>361000</v>
      </c>
      <c r="E743" s="4" t="s">
        <v>590</v>
      </c>
      <c r="F743" s="4" t="s">
        <v>587</v>
      </c>
      <c r="G743" s="111">
        <v>52</v>
      </c>
      <c r="H743" s="55">
        <v>9</v>
      </c>
      <c r="I743" s="55">
        <v>2</v>
      </c>
      <c r="J743" s="55">
        <v>7</v>
      </c>
      <c r="K743" s="55">
        <v>2</v>
      </c>
      <c r="L743" s="55"/>
      <c r="M743" s="58" t="s">
        <v>616</v>
      </c>
      <c r="N743" s="55">
        <v>0.1</v>
      </c>
      <c r="O743" s="55">
        <v>6</v>
      </c>
      <c r="P743" s="55">
        <v>1</v>
      </c>
      <c r="Q743" s="55">
        <v>2</v>
      </c>
      <c r="R743" s="55">
        <v>54</v>
      </c>
      <c r="S743" s="55">
        <v>88</v>
      </c>
      <c r="T743" s="52">
        <f t="shared" si="11"/>
        <v>730.29744615384607</v>
      </c>
      <c r="U743" s="53">
        <f>(G743/S743)/1.1954</f>
        <v>0.49431913243189807</v>
      </c>
      <c r="V743" s="1" t="s">
        <v>674</v>
      </c>
    </row>
    <row r="744" spans="1:22">
      <c r="A744" s="74" t="s">
        <v>17</v>
      </c>
      <c r="B744" s="86" t="s">
        <v>328</v>
      </c>
      <c r="C744" s="61" t="s">
        <v>100</v>
      </c>
      <c r="D744" s="90">
        <v>123900</v>
      </c>
      <c r="E744" s="48" t="s">
        <v>586</v>
      </c>
      <c r="F744" s="48" t="s">
        <v>661</v>
      </c>
      <c r="G744" s="111">
        <v>43</v>
      </c>
      <c r="H744" s="61">
        <v>6</v>
      </c>
      <c r="I744" s="61">
        <v>2</v>
      </c>
      <c r="J744" s="61">
        <v>2</v>
      </c>
      <c r="K744" s="61">
        <v>2</v>
      </c>
      <c r="L744" s="61"/>
      <c r="M744" s="61"/>
      <c r="N744" s="61"/>
      <c r="O744" s="61">
        <v>3</v>
      </c>
      <c r="P744" s="61"/>
      <c r="Q744" s="61">
        <v>1</v>
      </c>
      <c r="R744" s="61">
        <v>62</v>
      </c>
      <c r="S744" s="61">
        <v>72</v>
      </c>
      <c r="T744" s="52">
        <f t="shared" si="11"/>
        <v>251.06865488372094</v>
      </c>
      <c r="U744" s="53">
        <f>(G744/S744)/1.2102</f>
        <v>0.49349051580087772</v>
      </c>
      <c r="V744" s="54" t="s">
        <v>17</v>
      </c>
    </row>
    <row r="745" spans="1:22">
      <c r="A745" s="46" t="s">
        <v>138</v>
      </c>
      <c r="B745" s="47" t="s">
        <v>558</v>
      </c>
      <c r="C745" s="48" t="s">
        <v>82</v>
      </c>
      <c r="D745" s="49">
        <v>281300</v>
      </c>
      <c r="E745" s="48" t="s">
        <v>586</v>
      </c>
      <c r="F745" s="61" t="s">
        <v>615</v>
      </c>
      <c r="G745" s="111">
        <v>43</v>
      </c>
      <c r="H745" s="61">
        <v>4</v>
      </c>
      <c r="I745" s="61">
        <v>4</v>
      </c>
      <c r="J745" s="61">
        <v>3</v>
      </c>
      <c r="K745" s="61">
        <v>3</v>
      </c>
      <c r="L745" s="61"/>
      <c r="M745" s="61" t="s">
        <v>616</v>
      </c>
      <c r="N745" s="61">
        <v>0.1</v>
      </c>
      <c r="O745" s="61">
        <v>5</v>
      </c>
      <c r="P745" s="61"/>
      <c r="Q745" s="61">
        <v>2</v>
      </c>
      <c r="R745" s="61">
        <v>37</v>
      </c>
      <c r="S745" s="61">
        <v>77</v>
      </c>
      <c r="T745" s="52">
        <f t="shared" si="11"/>
        <v>571.07105511627913</v>
      </c>
      <c r="U745" s="53">
        <f>(G745/S745)/1.1337</f>
        <v>0.49258318641753412</v>
      </c>
      <c r="V745" s="47" t="s">
        <v>138</v>
      </c>
    </row>
    <row r="746" spans="1:22">
      <c r="A746" s="75" t="s">
        <v>138</v>
      </c>
      <c r="B746" s="47" t="s">
        <v>140</v>
      </c>
      <c r="C746" s="61" t="s">
        <v>18</v>
      </c>
      <c r="D746" s="62">
        <v>363400</v>
      </c>
      <c r="E746" s="55" t="s">
        <v>590</v>
      </c>
      <c r="F746" s="4" t="s">
        <v>624</v>
      </c>
      <c r="G746" s="112">
        <v>46</v>
      </c>
      <c r="H746" s="55">
        <v>7</v>
      </c>
      <c r="I746" s="55">
        <v>1</v>
      </c>
      <c r="J746" s="55">
        <v>1</v>
      </c>
      <c r="K746" s="55">
        <v>5</v>
      </c>
      <c r="L746" s="55"/>
      <c r="M746" s="58" t="s">
        <v>616</v>
      </c>
      <c r="N746" s="55">
        <v>1.1000000000000001</v>
      </c>
      <c r="O746" s="55">
        <v>3</v>
      </c>
      <c r="P746" s="55"/>
      <c r="Q746" s="55">
        <v>2</v>
      </c>
      <c r="R746" s="55">
        <v>50</v>
      </c>
      <c r="S746" s="55">
        <v>81</v>
      </c>
      <c r="T746" s="52">
        <f t="shared" si="11"/>
        <v>737.93268</v>
      </c>
      <c r="U746" s="53">
        <f>(G746/S746)/1.1532</f>
        <v>0.49245684579249149</v>
      </c>
      <c r="V746" s="1" t="s">
        <v>697</v>
      </c>
    </row>
    <row r="747" spans="1:22">
      <c r="A747" s="69" t="s">
        <v>138</v>
      </c>
      <c r="B747" s="1" t="s">
        <v>538</v>
      </c>
      <c r="C747" s="55" t="s">
        <v>45</v>
      </c>
      <c r="D747" s="71">
        <v>329600</v>
      </c>
      <c r="E747" s="48" t="s">
        <v>586</v>
      </c>
      <c r="F747" s="48" t="s">
        <v>612</v>
      </c>
      <c r="G747" s="112">
        <v>48</v>
      </c>
      <c r="H747" s="55">
        <v>10</v>
      </c>
      <c r="I747" s="55">
        <v>6</v>
      </c>
      <c r="J747" s="55">
        <v>1</v>
      </c>
      <c r="K747" s="55">
        <v>1</v>
      </c>
      <c r="L747" s="55"/>
      <c r="M747" s="56" t="s">
        <v>588</v>
      </c>
      <c r="N747" s="55"/>
      <c r="O747" s="55">
        <v>9</v>
      </c>
      <c r="P747" s="55">
        <v>3</v>
      </c>
      <c r="Q747" s="55">
        <v>5</v>
      </c>
      <c r="R747" s="55">
        <v>62</v>
      </c>
      <c r="S747" s="55">
        <v>78</v>
      </c>
      <c r="T747" s="52">
        <f t="shared" si="11"/>
        <v>672.01731999999993</v>
      </c>
      <c r="U747" s="53">
        <f>(G747/S747)/1.2547</f>
        <v>0.49046354936209091</v>
      </c>
      <c r="V747" s="1" t="s">
        <v>613</v>
      </c>
    </row>
    <row r="748" spans="1:22">
      <c r="A748" s="57" t="s">
        <v>17</v>
      </c>
      <c r="B748" s="86" t="s">
        <v>313</v>
      </c>
      <c r="C748" s="48" t="s">
        <v>49</v>
      </c>
      <c r="D748" s="87">
        <v>188900</v>
      </c>
      <c r="E748" s="55" t="s">
        <v>590</v>
      </c>
      <c r="F748" s="4" t="s">
        <v>608</v>
      </c>
      <c r="G748" s="111">
        <v>52</v>
      </c>
      <c r="H748" s="55">
        <v>7</v>
      </c>
      <c r="I748" s="55">
        <v>3</v>
      </c>
      <c r="J748" s="55">
        <v>4</v>
      </c>
      <c r="K748" s="55"/>
      <c r="L748" s="55"/>
      <c r="M748" s="56" t="s">
        <v>588</v>
      </c>
      <c r="N748" s="55"/>
      <c r="O748" s="55">
        <v>6</v>
      </c>
      <c r="P748" s="55"/>
      <c r="Q748" s="55">
        <v>2</v>
      </c>
      <c r="R748" s="55">
        <v>70</v>
      </c>
      <c r="S748" s="55">
        <v>82</v>
      </c>
      <c r="T748" s="52">
        <f t="shared" si="11"/>
        <v>385.42792730769236</v>
      </c>
      <c r="U748" s="53">
        <f>(G748/S748)/1.2939</f>
        <v>0.49010459963166753</v>
      </c>
      <c r="V748" s="1" t="s">
        <v>659</v>
      </c>
    </row>
    <row r="749" spans="1:22">
      <c r="A749" s="75" t="s">
        <v>265</v>
      </c>
      <c r="B749" s="94" t="s">
        <v>385</v>
      </c>
      <c r="C749" s="55" t="s">
        <v>106</v>
      </c>
      <c r="D749" s="90">
        <v>102400</v>
      </c>
      <c r="E749" s="55" t="s">
        <v>590</v>
      </c>
      <c r="F749" s="4" t="s">
        <v>602</v>
      </c>
      <c r="G749" s="111">
        <v>12</v>
      </c>
      <c r="H749" s="55">
        <v>1</v>
      </c>
      <c r="I749" s="55">
        <v>2</v>
      </c>
      <c r="J749" s="55">
        <v>1</v>
      </c>
      <c r="K749" s="55">
        <v>2</v>
      </c>
      <c r="L749" s="55"/>
      <c r="M749" s="58"/>
      <c r="N749" s="55"/>
      <c r="O749" s="55"/>
      <c r="P749" s="55"/>
      <c r="Q749" s="55"/>
      <c r="R749" s="55">
        <v>100</v>
      </c>
      <c r="S749" s="160">
        <v>19</v>
      </c>
      <c r="T749" s="52">
        <f t="shared" si="11"/>
        <v>209.78432000000004</v>
      </c>
      <c r="U749" s="53">
        <f>(G749/S749)/1.2939</f>
        <v>0.48812037048336115</v>
      </c>
      <c r="V749" s="1" t="s">
        <v>873</v>
      </c>
    </row>
    <row r="750" spans="1:22">
      <c r="A750" s="74" t="s">
        <v>17</v>
      </c>
      <c r="B750" s="60" t="s">
        <v>502</v>
      </c>
      <c r="C750" s="61" t="s">
        <v>66</v>
      </c>
      <c r="D750" s="62">
        <v>295900</v>
      </c>
      <c r="E750" s="4" t="s">
        <v>590</v>
      </c>
      <c r="F750" s="4" t="s">
        <v>626</v>
      </c>
      <c r="G750" s="111">
        <v>22</v>
      </c>
      <c r="H750" s="55">
        <v>5</v>
      </c>
      <c r="I750" s="55"/>
      <c r="J750" s="55">
        <v>4</v>
      </c>
      <c r="K750" s="55">
        <v>1</v>
      </c>
      <c r="L750" s="55"/>
      <c r="M750" s="58"/>
      <c r="N750" s="55"/>
      <c r="O750" s="55"/>
      <c r="P750" s="55"/>
      <c r="Q750" s="55"/>
      <c r="R750" s="55">
        <v>80</v>
      </c>
      <c r="S750" s="160">
        <v>37</v>
      </c>
      <c r="T750" s="52">
        <f t="shared" si="11"/>
        <v>608.97430499999996</v>
      </c>
      <c r="U750" s="53">
        <f>(G750/S750)/1.2237</f>
        <v>0.48589899043441581</v>
      </c>
      <c r="V750" s="1" t="s">
        <v>806</v>
      </c>
    </row>
    <row r="751" spans="1:22">
      <c r="A751" s="57" t="s">
        <v>17</v>
      </c>
      <c r="B751" s="47" t="s">
        <v>485</v>
      </c>
      <c r="C751" s="48" t="s">
        <v>29</v>
      </c>
      <c r="D751" s="49">
        <v>345800</v>
      </c>
      <c r="E751" s="4" t="s">
        <v>590</v>
      </c>
      <c r="F751" s="4" t="s">
        <v>612</v>
      </c>
      <c r="G751" s="111">
        <v>48</v>
      </c>
      <c r="H751" s="55">
        <v>11</v>
      </c>
      <c r="I751" s="55">
        <v>2</v>
      </c>
      <c r="J751" s="55">
        <v>3</v>
      </c>
      <c r="K751" s="55"/>
      <c r="L751" s="55"/>
      <c r="M751" s="58" t="s">
        <v>601</v>
      </c>
      <c r="N751" s="55">
        <v>1</v>
      </c>
      <c r="O751" s="55">
        <v>2</v>
      </c>
      <c r="P751" s="55"/>
      <c r="Q751" s="55">
        <v>3</v>
      </c>
      <c r="R751" s="55">
        <v>53</v>
      </c>
      <c r="S751" s="55">
        <v>83</v>
      </c>
      <c r="T751" s="52">
        <f t="shared" si="11"/>
        <v>714.78444916666672</v>
      </c>
      <c r="U751" s="53">
        <f>(G751/S751)/1.1954</f>
        <v>0.48378220931240434</v>
      </c>
      <c r="V751" s="1" t="s">
        <v>813</v>
      </c>
    </row>
    <row r="752" spans="1:22">
      <c r="A752" s="75" t="s">
        <v>138</v>
      </c>
      <c r="B752" s="86" t="s">
        <v>346</v>
      </c>
      <c r="C752" s="61" t="s">
        <v>66</v>
      </c>
      <c r="D752" s="90">
        <v>123900</v>
      </c>
      <c r="E752" s="4" t="s">
        <v>590</v>
      </c>
      <c r="F752" s="4" t="s">
        <v>626</v>
      </c>
      <c r="G752" s="111">
        <v>26</v>
      </c>
      <c r="H752" s="55">
        <v>5</v>
      </c>
      <c r="I752" s="55">
        <v>4</v>
      </c>
      <c r="J752" s="55">
        <v>2</v>
      </c>
      <c r="K752" s="55">
        <v>1</v>
      </c>
      <c r="L752" s="55"/>
      <c r="M752" s="58"/>
      <c r="N752" s="55"/>
      <c r="O752" s="55">
        <v>3</v>
      </c>
      <c r="P752" s="55"/>
      <c r="Q752" s="55">
        <v>4</v>
      </c>
      <c r="R752" s="55">
        <v>55</v>
      </c>
      <c r="S752" s="55">
        <v>44</v>
      </c>
      <c r="T752" s="52">
        <f t="shared" si="11"/>
        <v>256.58165076923081</v>
      </c>
      <c r="U752" s="53">
        <f>(G752/S752)/1.2237</f>
        <v>0.48288721983254956</v>
      </c>
      <c r="V752" s="1" t="s">
        <v>677</v>
      </c>
    </row>
    <row r="753" spans="1:22">
      <c r="A753" s="74" t="s">
        <v>17</v>
      </c>
      <c r="B753" s="47" t="s">
        <v>505</v>
      </c>
      <c r="C753" s="61" t="s">
        <v>70</v>
      </c>
      <c r="D753" s="62">
        <v>242700</v>
      </c>
      <c r="E753" s="61" t="s">
        <v>586</v>
      </c>
      <c r="F753" s="48" t="s">
        <v>626</v>
      </c>
      <c r="G753" s="111">
        <v>48</v>
      </c>
      <c r="H753" s="61">
        <v>6</v>
      </c>
      <c r="I753" s="61">
        <v>4</v>
      </c>
      <c r="J753" s="61">
        <v>3</v>
      </c>
      <c r="K753" s="61">
        <v>4</v>
      </c>
      <c r="L753" s="61"/>
      <c r="M753" s="78" t="s">
        <v>588</v>
      </c>
      <c r="N753" s="61"/>
      <c r="O753" s="61">
        <v>3</v>
      </c>
      <c r="P753" s="61">
        <v>2</v>
      </c>
      <c r="Q753" s="61">
        <v>2</v>
      </c>
      <c r="R753" s="61">
        <v>80</v>
      </c>
      <c r="S753" s="61">
        <v>80</v>
      </c>
      <c r="T753" s="52">
        <f t="shared" si="11"/>
        <v>503.52159999999992</v>
      </c>
      <c r="U753" s="53">
        <f>(G753/S753)/1.2448</f>
        <v>0.48200514138817485</v>
      </c>
      <c r="V753" s="1" t="s">
        <v>690</v>
      </c>
    </row>
    <row r="754" spans="1:22">
      <c r="A754" s="75" t="s">
        <v>138</v>
      </c>
      <c r="B754" s="47" t="s">
        <v>524</v>
      </c>
      <c r="C754" s="61" t="s">
        <v>18</v>
      </c>
      <c r="D754" s="62">
        <v>267500</v>
      </c>
      <c r="E754" s="48" t="s">
        <v>586</v>
      </c>
      <c r="F754" s="48" t="s">
        <v>600</v>
      </c>
      <c r="G754" s="111">
        <v>42</v>
      </c>
      <c r="H754" s="61">
        <v>8</v>
      </c>
      <c r="I754" s="61">
        <v>4</v>
      </c>
      <c r="J754" s="61">
        <v>5</v>
      </c>
      <c r="K754" s="61">
        <v>4</v>
      </c>
      <c r="L754" s="61"/>
      <c r="M754" s="61" t="s">
        <v>637</v>
      </c>
      <c r="N754" s="61">
        <v>0.1</v>
      </c>
      <c r="O754" s="61">
        <v>5</v>
      </c>
      <c r="P754" s="61"/>
      <c r="Q754" s="61">
        <v>4</v>
      </c>
      <c r="R754" s="61">
        <v>41</v>
      </c>
      <c r="S754" s="61">
        <v>77</v>
      </c>
      <c r="T754" s="52">
        <f t="shared" si="11"/>
        <v>555.98537499999998</v>
      </c>
      <c r="U754" s="53">
        <f>(G754/S754)/1.1337</f>
        <v>0.48112776347759145</v>
      </c>
      <c r="V754" s="47" t="s">
        <v>811</v>
      </c>
    </row>
    <row r="755" spans="1:22">
      <c r="A755" s="59" t="s">
        <v>209</v>
      </c>
      <c r="B755" s="86" t="s">
        <v>357</v>
      </c>
      <c r="C755" s="61" t="s">
        <v>24</v>
      </c>
      <c r="D755" s="90">
        <v>117300</v>
      </c>
      <c r="E755" s="48" t="s">
        <v>586</v>
      </c>
      <c r="F755" s="48" t="s">
        <v>631</v>
      </c>
      <c r="G755" s="111">
        <v>13</v>
      </c>
      <c r="H755" s="61">
        <v>1</v>
      </c>
      <c r="I755" s="61">
        <v>2</v>
      </c>
      <c r="J755" s="61">
        <v>1</v>
      </c>
      <c r="K755" s="61">
        <v>3</v>
      </c>
      <c r="L755" s="61"/>
      <c r="M755" s="61" t="s">
        <v>601</v>
      </c>
      <c r="N755" s="61">
        <v>0.1</v>
      </c>
      <c r="O755" s="61">
        <v>2</v>
      </c>
      <c r="P755" s="61"/>
      <c r="Q755" s="61"/>
      <c r="R755" s="61">
        <v>66</v>
      </c>
      <c r="S755" s="161">
        <v>23</v>
      </c>
      <c r="T755" s="52">
        <f t="shared" si="11"/>
        <v>244.03543153846155</v>
      </c>
      <c r="U755" s="53">
        <f>(G755/S755)/1.1759</f>
        <v>0.48066790654336916</v>
      </c>
      <c r="V755" s="47" t="s">
        <v>613</v>
      </c>
    </row>
    <row r="756" spans="1:22">
      <c r="A756" s="48" t="s">
        <v>130</v>
      </c>
      <c r="B756" s="86" t="s">
        <v>332</v>
      </c>
      <c r="C756" s="48" t="s">
        <v>82</v>
      </c>
      <c r="D756" s="87">
        <v>189300</v>
      </c>
      <c r="E756" s="48" t="s">
        <v>586</v>
      </c>
      <c r="F756" s="61" t="s">
        <v>615</v>
      </c>
      <c r="G756" s="111">
        <v>41</v>
      </c>
      <c r="H756" s="61">
        <v>3</v>
      </c>
      <c r="I756" s="61">
        <v>3</v>
      </c>
      <c r="J756" s="61">
        <v>2</v>
      </c>
      <c r="K756" s="61">
        <v>4</v>
      </c>
      <c r="L756" s="61"/>
      <c r="M756" s="61"/>
      <c r="N756" s="61">
        <v>2</v>
      </c>
      <c r="O756" s="61">
        <v>1</v>
      </c>
      <c r="P756" s="61"/>
      <c r="Q756" s="61"/>
      <c r="R756" s="61">
        <v>50</v>
      </c>
      <c r="S756" s="61">
        <v>76</v>
      </c>
      <c r="T756" s="52">
        <f t="shared" si="11"/>
        <v>397.81256487804876</v>
      </c>
      <c r="U756" s="53">
        <f>(G756/S756)/1.1337</f>
        <v>0.47585223975524948</v>
      </c>
      <c r="V756" s="47" t="s">
        <v>627</v>
      </c>
    </row>
    <row r="757" spans="1:22">
      <c r="A757" s="75" t="s">
        <v>138</v>
      </c>
      <c r="B757" s="47" t="s">
        <v>553</v>
      </c>
      <c r="C757" s="61" t="s">
        <v>76</v>
      </c>
      <c r="D757" s="62">
        <v>274100</v>
      </c>
      <c r="E757" s="4" t="s">
        <v>590</v>
      </c>
      <c r="F757" s="4" t="s">
        <v>600</v>
      </c>
      <c r="G757" s="111">
        <v>42</v>
      </c>
      <c r="H757" s="55">
        <v>5</v>
      </c>
      <c r="I757" s="55">
        <v>1</v>
      </c>
      <c r="J757" s="55">
        <v>2</v>
      </c>
      <c r="K757" s="55">
        <v>1</v>
      </c>
      <c r="L757" s="55"/>
      <c r="M757" s="58"/>
      <c r="N757" s="55">
        <v>2</v>
      </c>
      <c r="O757" s="55">
        <v>3</v>
      </c>
      <c r="P757" s="55"/>
      <c r="Q757" s="55">
        <v>2</v>
      </c>
      <c r="R757" s="55">
        <v>50</v>
      </c>
      <c r="S757" s="55">
        <v>70</v>
      </c>
      <c r="T757" s="52">
        <f t="shared" si="11"/>
        <v>577.07186666666678</v>
      </c>
      <c r="U757" s="53">
        <f>(G757/S757)/1.2632</f>
        <v>0.47498416719442682</v>
      </c>
      <c r="V757" s="1" t="s">
        <v>627</v>
      </c>
    </row>
    <row r="758" spans="1:22">
      <c r="A758" s="74" t="s">
        <v>17</v>
      </c>
      <c r="B758" s="1" t="s">
        <v>906</v>
      </c>
      <c r="C758" s="55" t="s">
        <v>34</v>
      </c>
      <c r="D758" s="62">
        <v>257400</v>
      </c>
      <c r="E758" s="4" t="s">
        <v>590</v>
      </c>
      <c r="F758" s="4" t="s">
        <v>587</v>
      </c>
      <c r="G758" s="111">
        <v>42</v>
      </c>
      <c r="H758" s="55">
        <v>4</v>
      </c>
      <c r="I758" s="55">
        <v>4</v>
      </c>
      <c r="J758" s="55">
        <v>1</v>
      </c>
      <c r="K758" s="55">
        <v>2</v>
      </c>
      <c r="L758" s="55"/>
      <c r="M758" s="58" t="s">
        <v>601</v>
      </c>
      <c r="N758" s="55">
        <v>1</v>
      </c>
      <c r="O758" s="55">
        <v>4</v>
      </c>
      <c r="P758" s="55"/>
      <c r="Q758" s="55">
        <v>1</v>
      </c>
      <c r="R758" s="55">
        <v>87</v>
      </c>
      <c r="S758" s="55">
        <v>74</v>
      </c>
      <c r="T758" s="52">
        <f t="shared" si="11"/>
        <v>542.1309771428572</v>
      </c>
      <c r="U758" s="53">
        <f>(G758/S758)/1.1954</f>
        <v>0.47479301285558601</v>
      </c>
      <c r="V758" s="1" t="s">
        <v>677</v>
      </c>
    </row>
    <row r="759" spans="1:22">
      <c r="A759" s="72" t="s">
        <v>209</v>
      </c>
      <c r="B759" s="1" t="s">
        <v>394</v>
      </c>
      <c r="C759" s="55" t="s">
        <v>37</v>
      </c>
      <c r="D759" s="49">
        <v>442200</v>
      </c>
      <c r="E759" s="48" t="s">
        <v>590</v>
      </c>
      <c r="F759" s="4" t="s">
        <v>591</v>
      </c>
      <c r="G759" s="112">
        <v>7</v>
      </c>
      <c r="H759" s="55">
        <v>1</v>
      </c>
      <c r="I759" s="55">
        <v>1</v>
      </c>
      <c r="J759" s="55"/>
      <c r="K759" s="55">
        <v>1</v>
      </c>
      <c r="L759" s="55"/>
      <c r="M759" s="58"/>
      <c r="N759" s="55"/>
      <c r="O759" s="55">
        <v>1</v>
      </c>
      <c r="P759" s="55"/>
      <c r="Q759" s="55"/>
      <c r="R759" s="55"/>
      <c r="S759" s="160">
        <v>12</v>
      </c>
      <c r="T759" s="52">
        <f t="shared" si="11"/>
        <v>933.62317714285712</v>
      </c>
      <c r="U759" s="53">
        <f>(G759/S759)/1.2316</f>
        <v>0.47363862725993289</v>
      </c>
      <c r="V759" s="1" t="s">
        <v>607</v>
      </c>
    </row>
    <row r="760" spans="1:22">
      <c r="A760" s="75" t="s">
        <v>265</v>
      </c>
      <c r="B760" s="47" t="s">
        <v>564</v>
      </c>
      <c r="C760" s="61" t="s">
        <v>90</v>
      </c>
      <c r="D760" s="62">
        <v>470600</v>
      </c>
      <c r="E760" s="61" t="s">
        <v>586</v>
      </c>
      <c r="F760" s="48" t="s">
        <v>630</v>
      </c>
      <c r="G760" s="111">
        <v>44</v>
      </c>
      <c r="H760" s="61">
        <v>5</v>
      </c>
      <c r="I760" s="61">
        <v>9</v>
      </c>
      <c r="J760" s="61">
        <v>1</v>
      </c>
      <c r="K760" s="61"/>
      <c r="L760" s="61"/>
      <c r="M760" s="61" t="s">
        <v>598</v>
      </c>
      <c r="N760" s="61"/>
      <c r="O760" s="61">
        <v>8</v>
      </c>
      <c r="P760" s="61">
        <v>1</v>
      </c>
      <c r="Q760" s="61">
        <v>3</v>
      </c>
      <c r="R760" s="61">
        <v>85</v>
      </c>
      <c r="S760" s="61">
        <v>75</v>
      </c>
      <c r="T760" s="52">
        <f t="shared" si="11"/>
        <v>998.52763636363636</v>
      </c>
      <c r="U760" s="53">
        <f>(G760/S760)/1.2448</f>
        <v>0.47129391602399318</v>
      </c>
      <c r="V760" s="1" t="s">
        <v>716</v>
      </c>
    </row>
    <row r="761" spans="1:22">
      <c r="A761" s="74" t="s">
        <v>17</v>
      </c>
      <c r="B761" s="1" t="s">
        <v>500</v>
      </c>
      <c r="C761" s="55" t="s">
        <v>66</v>
      </c>
      <c r="D761" s="62">
        <v>320300</v>
      </c>
      <c r="E761" s="4" t="s">
        <v>590</v>
      </c>
      <c r="F761" s="4" t="s">
        <v>626</v>
      </c>
      <c r="G761" s="111">
        <v>53</v>
      </c>
      <c r="H761" s="55">
        <v>6</v>
      </c>
      <c r="I761" s="55">
        <v>2</v>
      </c>
      <c r="J761" s="55">
        <v>2</v>
      </c>
      <c r="K761" s="55">
        <v>6</v>
      </c>
      <c r="L761" s="55"/>
      <c r="M761" s="58" t="s">
        <v>616</v>
      </c>
      <c r="N761" s="55"/>
      <c r="O761" s="55">
        <v>2</v>
      </c>
      <c r="P761" s="55"/>
      <c r="Q761" s="55">
        <v>3</v>
      </c>
      <c r="R761" s="55">
        <v>75</v>
      </c>
      <c r="S761" s="55">
        <v>92</v>
      </c>
      <c r="T761" s="52">
        <f t="shared" si="11"/>
        <v>680.36796452830185</v>
      </c>
      <c r="U761" s="53">
        <f>(G761/S761)/1.2237</f>
        <v>0.47077466415113112</v>
      </c>
      <c r="V761" s="1" t="s">
        <v>17</v>
      </c>
    </row>
    <row r="762" spans="1:22">
      <c r="A762" s="75" t="s">
        <v>138</v>
      </c>
      <c r="B762" s="47" t="s">
        <v>551</v>
      </c>
      <c r="C762" s="61" t="s">
        <v>76</v>
      </c>
      <c r="D762" s="62">
        <v>254100</v>
      </c>
      <c r="E762" s="48" t="s">
        <v>586</v>
      </c>
      <c r="F762" s="48" t="s">
        <v>597</v>
      </c>
      <c r="G762" s="111">
        <v>42</v>
      </c>
      <c r="H762" s="61">
        <v>4</v>
      </c>
      <c r="I762" s="61">
        <v>7</v>
      </c>
      <c r="J762" s="61">
        <v>6</v>
      </c>
      <c r="K762" s="61">
        <v>2</v>
      </c>
      <c r="L762" s="61"/>
      <c r="M762" s="61"/>
      <c r="N762" s="61">
        <v>0.2</v>
      </c>
      <c r="O762" s="61">
        <v>1</v>
      </c>
      <c r="P762" s="61"/>
      <c r="Q762" s="61"/>
      <c r="R762" s="61">
        <v>81</v>
      </c>
      <c r="S762" s="61">
        <v>74</v>
      </c>
      <c r="T762" s="52">
        <f t="shared" si="11"/>
        <v>541.80653999999993</v>
      </c>
      <c r="U762" s="53">
        <f>(G762/S762)/1.2102</f>
        <v>0.46898658698361229</v>
      </c>
      <c r="V762" s="64" t="s">
        <v>138</v>
      </c>
    </row>
    <row r="763" spans="1:22">
      <c r="A763" s="46" t="s">
        <v>138</v>
      </c>
      <c r="B763" s="86" t="s">
        <v>338</v>
      </c>
      <c r="C763" s="48" t="s">
        <v>29</v>
      </c>
      <c r="D763" s="87">
        <v>191800</v>
      </c>
      <c r="E763" s="4" t="s">
        <v>590</v>
      </c>
      <c r="F763" s="4" t="s">
        <v>612</v>
      </c>
      <c r="G763" s="111">
        <v>42</v>
      </c>
      <c r="H763" s="55">
        <v>8</v>
      </c>
      <c r="I763" s="55">
        <v>2</v>
      </c>
      <c r="J763" s="55"/>
      <c r="K763" s="55">
        <v>3</v>
      </c>
      <c r="L763" s="55"/>
      <c r="M763" s="58" t="s">
        <v>616</v>
      </c>
      <c r="N763" s="55"/>
      <c r="O763" s="55">
        <v>2</v>
      </c>
      <c r="P763" s="55">
        <v>1</v>
      </c>
      <c r="Q763" s="55">
        <v>1</v>
      </c>
      <c r="R763" s="55">
        <v>60</v>
      </c>
      <c r="S763" s="55">
        <v>75</v>
      </c>
      <c r="T763" s="52">
        <f t="shared" si="11"/>
        <v>409.42450000000002</v>
      </c>
      <c r="U763" s="53">
        <f>(G763/S763)/1.1954</f>
        <v>0.46846243935084492</v>
      </c>
      <c r="V763" s="1" t="s">
        <v>677</v>
      </c>
    </row>
    <row r="764" spans="1:22">
      <c r="A764" s="74" t="s">
        <v>17</v>
      </c>
      <c r="B764" s="47" t="s">
        <v>480</v>
      </c>
      <c r="C764" s="61" t="s">
        <v>18</v>
      </c>
      <c r="D764" s="62">
        <v>359100</v>
      </c>
      <c r="E764" s="55" t="s">
        <v>590</v>
      </c>
      <c r="F764" s="4" t="s">
        <v>624</v>
      </c>
      <c r="G764" s="112">
        <v>41</v>
      </c>
      <c r="H764" s="55">
        <v>5</v>
      </c>
      <c r="I764" s="55">
        <v>5</v>
      </c>
      <c r="J764" s="55">
        <v>3</v>
      </c>
      <c r="K764" s="55"/>
      <c r="L764" s="55"/>
      <c r="M764" s="58" t="s">
        <v>616</v>
      </c>
      <c r="N764" s="55"/>
      <c r="O764" s="55">
        <v>4</v>
      </c>
      <c r="P764" s="55"/>
      <c r="Q764" s="55">
        <v>1</v>
      </c>
      <c r="R764" s="55">
        <v>90</v>
      </c>
      <c r="S764" s="55">
        <v>76</v>
      </c>
      <c r="T764" s="52">
        <f t="shared" si="11"/>
        <v>767.62617365853657</v>
      </c>
      <c r="U764" s="53">
        <f>(G764/S764)/1.1532</f>
        <v>0.46780583091443489</v>
      </c>
      <c r="V764" s="1" t="s">
        <v>625</v>
      </c>
    </row>
    <row r="765" spans="1:22">
      <c r="A765" s="74" t="s">
        <v>17</v>
      </c>
      <c r="B765" s="86" t="s">
        <v>327</v>
      </c>
      <c r="C765" s="61" t="s">
        <v>100</v>
      </c>
      <c r="D765" s="90">
        <v>124900</v>
      </c>
      <c r="E765" s="48" t="s">
        <v>586</v>
      </c>
      <c r="F765" s="48" t="s">
        <v>661</v>
      </c>
      <c r="G765" s="111">
        <v>26</v>
      </c>
      <c r="H765" s="61">
        <v>4</v>
      </c>
      <c r="I765" s="61"/>
      <c r="J765" s="61">
        <v>1</v>
      </c>
      <c r="K765" s="61">
        <v>1</v>
      </c>
      <c r="L765" s="61">
        <v>3</v>
      </c>
      <c r="M765" s="61" t="s">
        <v>598</v>
      </c>
      <c r="N765" s="61"/>
      <c r="O765" s="61">
        <v>1</v>
      </c>
      <c r="P765" s="61"/>
      <c r="Q765" s="61">
        <v>3</v>
      </c>
      <c r="R765" s="61">
        <v>50</v>
      </c>
      <c r="S765" s="61">
        <v>46</v>
      </c>
      <c r="T765" s="52">
        <f t="shared" si="11"/>
        <v>267.42627230769233</v>
      </c>
      <c r="U765" s="53">
        <f>(G765/S765)/1.2102</f>
        <v>0.46704461353854554</v>
      </c>
      <c r="V765" s="54" t="s">
        <v>676</v>
      </c>
    </row>
    <row r="766" spans="1:22">
      <c r="A766" s="46" t="s">
        <v>138</v>
      </c>
      <c r="B766" s="123" t="s">
        <v>544</v>
      </c>
      <c r="C766" s="115" t="s">
        <v>58</v>
      </c>
      <c r="D766" s="117">
        <v>384200</v>
      </c>
      <c r="E766" s="113" t="s">
        <v>590</v>
      </c>
      <c r="F766" s="116" t="s">
        <v>615</v>
      </c>
      <c r="G766" s="112">
        <v>43</v>
      </c>
      <c r="H766" s="113">
        <v>7</v>
      </c>
      <c r="I766" s="113">
        <v>5</v>
      </c>
      <c r="J766" s="113">
        <v>1</v>
      </c>
      <c r="K766" s="113">
        <v>2</v>
      </c>
      <c r="L766" s="113"/>
      <c r="M766" s="124" t="s">
        <v>643</v>
      </c>
      <c r="N766" s="113">
        <v>0.1</v>
      </c>
      <c r="O766" s="113">
        <v>5</v>
      </c>
      <c r="P766" s="113"/>
      <c r="Q766" s="113">
        <v>3</v>
      </c>
      <c r="R766" s="55">
        <v>66</v>
      </c>
      <c r="S766" s="55">
        <v>80</v>
      </c>
      <c r="T766" s="52">
        <f t="shared" si="11"/>
        <v>824.29663255813955</v>
      </c>
      <c r="U766" s="53">
        <f>(G766/S766)/1.1532</f>
        <v>0.46609434616718692</v>
      </c>
      <c r="V766" s="1" t="s">
        <v>729</v>
      </c>
    </row>
    <row r="767" spans="1:22">
      <c r="A767" s="75" t="s">
        <v>138</v>
      </c>
      <c r="B767" s="47" t="s">
        <v>525</v>
      </c>
      <c r="C767" s="118" t="s">
        <v>18</v>
      </c>
      <c r="D767" s="120">
        <v>234600</v>
      </c>
      <c r="E767" s="115" t="s">
        <v>586</v>
      </c>
      <c r="F767" s="115" t="s">
        <v>600</v>
      </c>
      <c r="G767" s="111">
        <v>28</v>
      </c>
      <c r="H767" s="61">
        <v>6</v>
      </c>
      <c r="I767" s="61">
        <v>3</v>
      </c>
      <c r="J767" s="61">
        <v>3</v>
      </c>
      <c r="K767" s="61">
        <v>2</v>
      </c>
      <c r="L767" s="61"/>
      <c r="M767" s="61"/>
      <c r="N767" s="61">
        <v>0.1</v>
      </c>
      <c r="O767" s="61">
        <v>4</v>
      </c>
      <c r="P767" s="61">
        <v>3</v>
      </c>
      <c r="Q767" s="61">
        <v>1</v>
      </c>
      <c r="R767" s="61">
        <v>33</v>
      </c>
      <c r="S767" s="61">
        <v>53</v>
      </c>
      <c r="T767" s="52">
        <f t="shared" si="11"/>
        <v>503.4356807142857</v>
      </c>
      <c r="U767" s="53">
        <f>(G767/S767)/1.1337</f>
        <v>0.46599795959464835</v>
      </c>
      <c r="V767" s="47" t="s">
        <v>841</v>
      </c>
    </row>
    <row r="768" spans="1:22">
      <c r="A768" s="80" t="s">
        <v>288</v>
      </c>
      <c r="B768" s="47" t="s">
        <v>295</v>
      </c>
      <c r="C768" s="115" t="s">
        <v>58</v>
      </c>
      <c r="D768" s="117">
        <v>473500</v>
      </c>
      <c r="E768" s="113" t="s">
        <v>590</v>
      </c>
      <c r="F768" s="116" t="s">
        <v>615</v>
      </c>
      <c r="G768" s="112">
        <v>36</v>
      </c>
      <c r="H768" s="55"/>
      <c r="I768" s="55">
        <v>4</v>
      </c>
      <c r="J768" s="55"/>
      <c r="K768" s="55">
        <v>1</v>
      </c>
      <c r="L768" s="55">
        <v>28</v>
      </c>
      <c r="M768" s="58" t="s">
        <v>598</v>
      </c>
      <c r="N768" s="55"/>
      <c r="O768" s="55">
        <v>2</v>
      </c>
      <c r="P768" s="55"/>
      <c r="Q768" s="55">
        <v>2</v>
      </c>
      <c r="R768" s="55">
        <v>75</v>
      </c>
      <c r="S768" s="55">
        <v>67</v>
      </c>
      <c r="T768" s="52">
        <f t="shared" si="11"/>
        <v>1016.2414833333333</v>
      </c>
      <c r="U768" s="53">
        <f>(G768/S768)/1.1532</f>
        <v>0.46593256402689981</v>
      </c>
      <c r="V768" s="1" t="s">
        <v>288</v>
      </c>
    </row>
    <row r="769" spans="1:22">
      <c r="A769" s="74" t="s">
        <v>17</v>
      </c>
      <c r="B769" s="60" t="s">
        <v>80</v>
      </c>
      <c r="C769" s="118" t="s">
        <v>76</v>
      </c>
      <c r="D769" s="120">
        <v>340500</v>
      </c>
      <c r="E769" s="116" t="s">
        <v>590</v>
      </c>
      <c r="F769" s="116" t="s">
        <v>600</v>
      </c>
      <c r="G769" s="111">
        <v>10</v>
      </c>
      <c r="H769" s="55">
        <v>3</v>
      </c>
      <c r="I769" s="55">
        <v>1</v>
      </c>
      <c r="J769" s="55">
        <v>1</v>
      </c>
      <c r="K769" s="55"/>
      <c r="L769" s="55"/>
      <c r="M769" s="58"/>
      <c r="N769" s="55"/>
      <c r="O769" s="55"/>
      <c r="P769" s="55"/>
      <c r="Q769" s="55">
        <v>1</v>
      </c>
      <c r="R769" s="55">
        <v>50</v>
      </c>
      <c r="S769" s="160">
        <v>17</v>
      </c>
      <c r="T769" s="52">
        <f t="shared" si="11"/>
        <v>731.20332000000008</v>
      </c>
      <c r="U769" s="53">
        <f>(G769/S769)/1.2632</f>
        <v>0.46567075215139886</v>
      </c>
      <c r="V769" s="1" t="s">
        <v>829</v>
      </c>
    </row>
    <row r="770" spans="1:22">
      <c r="A770" s="57" t="s">
        <v>17</v>
      </c>
      <c r="B770" s="47" t="s">
        <v>494</v>
      </c>
      <c r="C770" s="115" t="s">
        <v>49</v>
      </c>
      <c r="D770" s="117">
        <v>324900</v>
      </c>
      <c r="E770" s="113" t="s">
        <v>590</v>
      </c>
      <c r="F770" s="116" t="s">
        <v>608</v>
      </c>
      <c r="G770" s="111">
        <v>50</v>
      </c>
      <c r="H770" s="55">
        <v>4</v>
      </c>
      <c r="I770" s="55">
        <v>4</v>
      </c>
      <c r="J770" s="55"/>
      <c r="K770" s="55"/>
      <c r="L770" s="55"/>
      <c r="M770" s="58" t="s">
        <v>601</v>
      </c>
      <c r="N770" s="55"/>
      <c r="O770" s="55">
        <v>4</v>
      </c>
      <c r="P770" s="55"/>
      <c r="Q770" s="55"/>
      <c r="R770" s="55">
        <v>75</v>
      </c>
      <c r="S770" s="55">
        <v>83</v>
      </c>
      <c r="T770" s="52">
        <f t="shared" ref="T770:T833" si="12">(D770/1000)/U770</f>
        <v>697.84426259999987</v>
      </c>
      <c r="U770" s="53">
        <f>(G770/S770)/1.2939</f>
        <v>0.46557665859356745</v>
      </c>
      <c r="V770" s="1" t="s">
        <v>614</v>
      </c>
    </row>
    <row r="771" spans="1:22">
      <c r="A771" s="75" t="s">
        <v>265</v>
      </c>
      <c r="B771" s="47" t="s">
        <v>281</v>
      </c>
      <c r="C771" s="118" t="s">
        <v>66</v>
      </c>
      <c r="D771" s="120">
        <v>350000</v>
      </c>
      <c r="E771" s="115" t="s">
        <v>586</v>
      </c>
      <c r="F771" s="118" t="s">
        <v>605</v>
      </c>
      <c r="G771" s="111">
        <v>42</v>
      </c>
      <c r="H771" s="61">
        <v>8</v>
      </c>
      <c r="I771" s="61">
        <v>7</v>
      </c>
      <c r="J771" s="61">
        <v>2</v>
      </c>
      <c r="K771" s="61">
        <v>2</v>
      </c>
      <c r="L771" s="61"/>
      <c r="M771" s="78" t="s">
        <v>668</v>
      </c>
      <c r="N771" s="61"/>
      <c r="O771" s="61">
        <v>4</v>
      </c>
      <c r="P771" s="61">
        <v>1</v>
      </c>
      <c r="Q771" s="61">
        <v>3</v>
      </c>
      <c r="R771" s="61">
        <v>66</v>
      </c>
      <c r="S771" s="61">
        <v>77</v>
      </c>
      <c r="T771" s="52">
        <f t="shared" si="12"/>
        <v>754.53583333333336</v>
      </c>
      <c r="U771" s="53">
        <f>(G771/S771)/1.1759</f>
        <v>0.4638613363845101</v>
      </c>
      <c r="V771" s="47" t="s">
        <v>607</v>
      </c>
    </row>
    <row r="772" spans="1:22">
      <c r="A772" s="57" t="s">
        <v>17</v>
      </c>
      <c r="B772" s="47" t="s">
        <v>911</v>
      </c>
      <c r="C772" s="115" t="s">
        <v>116</v>
      </c>
      <c r="D772" s="117">
        <v>328400</v>
      </c>
      <c r="E772" s="115" t="s">
        <v>586</v>
      </c>
      <c r="F772" s="115" t="s">
        <v>602</v>
      </c>
      <c r="G772" s="112">
        <v>46</v>
      </c>
      <c r="H772" s="61">
        <v>4</v>
      </c>
      <c r="I772" s="61">
        <v>8</v>
      </c>
      <c r="J772" s="61">
        <v>2</v>
      </c>
      <c r="K772" s="61">
        <v>3</v>
      </c>
      <c r="L772" s="61"/>
      <c r="M772" s="61" t="s">
        <v>601</v>
      </c>
      <c r="N772" s="61"/>
      <c r="O772" s="61">
        <v>4</v>
      </c>
      <c r="P772" s="61"/>
      <c r="Q772" s="61">
        <v>1</v>
      </c>
      <c r="R772" s="61">
        <v>50</v>
      </c>
      <c r="S772" s="61">
        <v>82</v>
      </c>
      <c r="T772" s="52">
        <f t="shared" si="12"/>
        <v>709.16409391304342</v>
      </c>
      <c r="U772" s="66">
        <f>(G772/S772)/1.2114</f>
        <v>0.46308041089326202</v>
      </c>
      <c r="V772" s="1" t="s">
        <v>913</v>
      </c>
    </row>
    <row r="773" spans="1:22">
      <c r="A773" s="75" t="s">
        <v>138</v>
      </c>
      <c r="B773" s="47" t="s">
        <v>174</v>
      </c>
      <c r="C773" s="118" t="s">
        <v>52</v>
      </c>
      <c r="D773" s="120">
        <v>295200</v>
      </c>
      <c r="E773" s="115" t="s">
        <v>586</v>
      </c>
      <c r="F773" s="118" t="s">
        <v>610</v>
      </c>
      <c r="G773" s="112">
        <v>38</v>
      </c>
      <c r="H773" s="61">
        <v>5</v>
      </c>
      <c r="I773" s="61">
        <v>2</v>
      </c>
      <c r="J773" s="61">
        <v>3</v>
      </c>
      <c r="K773" s="61">
        <v>2</v>
      </c>
      <c r="L773" s="61"/>
      <c r="M773" s="61" t="s">
        <v>601</v>
      </c>
      <c r="N773" s="61">
        <v>0.3</v>
      </c>
      <c r="O773" s="61">
        <v>4</v>
      </c>
      <c r="P773" s="61">
        <v>1</v>
      </c>
      <c r="Q773" s="61">
        <v>1</v>
      </c>
      <c r="R773" s="61">
        <v>28</v>
      </c>
      <c r="S773" s="61">
        <v>72</v>
      </c>
      <c r="T773" s="52">
        <f t="shared" si="12"/>
        <v>638.07946105263159</v>
      </c>
      <c r="U773" s="53">
        <f>G773/((S773/1)*1.1408)</f>
        <v>0.46263830450366211</v>
      </c>
      <c r="V773" s="1" t="s">
        <v>725</v>
      </c>
    </row>
    <row r="774" spans="1:22">
      <c r="A774" s="69" t="s">
        <v>138</v>
      </c>
      <c r="B774" s="1" t="s">
        <v>165</v>
      </c>
      <c r="C774" s="113" t="s">
        <v>45</v>
      </c>
      <c r="D774" s="114">
        <v>498300</v>
      </c>
      <c r="E774" s="115" t="s">
        <v>586</v>
      </c>
      <c r="F774" s="115" t="s">
        <v>612</v>
      </c>
      <c r="G774" s="112">
        <v>33</v>
      </c>
      <c r="H774" s="55">
        <v>2</v>
      </c>
      <c r="I774" s="55">
        <v>4</v>
      </c>
      <c r="J774" s="55">
        <v>2</v>
      </c>
      <c r="K774" s="55">
        <v>2</v>
      </c>
      <c r="L774" s="55"/>
      <c r="M774" s="58" t="s">
        <v>601</v>
      </c>
      <c r="N774" s="55"/>
      <c r="O774" s="55">
        <v>4</v>
      </c>
      <c r="P774" s="55"/>
      <c r="Q774" s="55"/>
      <c r="R774" s="55">
        <v>83</v>
      </c>
      <c r="S774" s="55">
        <v>57</v>
      </c>
      <c r="T774" s="52">
        <f t="shared" si="12"/>
        <v>1079.92029</v>
      </c>
      <c r="U774" s="53">
        <f>(G774/S774)/1.2547</f>
        <v>0.4614229444656513</v>
      </c>
      <c r="V774" s="1" t="s">
        <v>786</v>
      </c>
    </row>
    <row r="775" spans="1:22">
      <c r="A775" s="75" t="s">
        <v>138</v>
      </c>
      <c r="B775" s="86" t="s">
        <v>343</v>
      </c>
      <c r="C775" s="118" t="s">
        <v>66</v>
      </c>
      <c r="D775" s="159">
        <v>132900</v>
      </c>
      <c r="E775" s="115" t="s">
        <v>586</v>
      </c>
      <c r="F775" s="118" t="s">
        <v>605</v>
      </c>
      <c r="G775" s="111">
        <v>45</v>
      </c>
      <c r="H775" s="61">
        <v>7</v>
      </c>
      <c r="I775" s="61">
        <v>2</v>
      </c>
      <c r="J775" s="61">
        <v>3</v>
      </c>
      <c r="K775" s="61">
        <v>3</v>
      </c>
      <c r="L775" s="61"/>
      <c r="M775" s="78" t="s">
        <v>643</v>
      </c>
      <c r="N775" s="61">
        <v>1</v>
      </c>
      <c r="O775" s="61">
        <v>4</v>
      </c>
      <c r="P775" s="61"/>
      <c r="Q775" s="61">
        <v>2</v>
      </c>
      <c r="R775" s="61">
        <v>77</v>
      </c>
      <c r="S775" s="61">
        <v>83</v>
      </c>
      <c r="T775" s="52">
        <f t="shared" si="12"/>
        <v>288.24444733333337</v>
      </c>
      <c r="U775" s="53">
        <f>(G775/S775)/1.1759</f>
        <v>0.46106699098460341</v>
      </c>
      <c r="V775" s="47" t="s">
        <v>138</v>
      </c>
    </row>
    <row r="776" spans="1:22">
      <c r="A776" s="48" t="s">
        <v>130</v>
      </c>
      <c r="B776" s="47" t="s">
        <v>521</v>
      </c>
      <c r="C776" s="115" t="s">
        <v>49</v>
      </c>
      <c r="D776" s="117">
        <v>300500</v>
      </c>
      <c r="E776" s="115" t="s">
        <v>586</v>
      </c>
      <c r="F776" s="115" t="s">
        <v>633</v>
      </c>
      <c r="G776" s="112">
        <v>43</v>
      </c>
      <c r="H776" s="61">
        <v>3</v>
      </c>
      <c r="I776" s="61">
        <v>10</v>
      </c>
      <c r="J776" s="61"/>
      <c r="K776" s="61">
        <v>2</v>
      </c>
      <c r="L776" s="61"/>
      <c r="M776" s="78" t="s">
        <v>606</v>
      </c>
      <c r="N776" s="61"/>
      <c r="O776" s="61">
        <v>5</v>
      </c>
      <c r="P776" s="61"/>
      <c r="Q776" s="61">
        <v>3</v>
      </c>
      <c r="R776" s="61">
        <v>84</v>
      </c>
      <c r="S776" s="61">
        <v>77</v>
      </c>
      <c r="T776" s="52">
        <f t="shared" si="12"/>
        <v>651.85997441860479</v>
      </c>
      <c r="U776" s="66">
        <f>(G776/S776)/1.2114</f>
        <v>0.46098857391576553</v>
      </c>
      <c r="V776" s="1" t="s">
        <v>17</v>
      </c>
    </row>
    <row r="777" spans="1:22">
      <c r="A777" s="57" t="s">
        <v>17</v>
      </c>
      <c r="B777" s="47" t="s">
        <v>84</v>
      </c>
      <c r="C777" s="115" t="s">
        <v>82</v>
      </c>
      <c r="D777" s="117">
        <v>389600</v>
      </c>
      <c r="E777" s="115" t="s">
        <v>586</v>
      </c>
      <c r="F777" s="118" t="s">
        <v>615</v>
      </c>
      <c r="G777" s="111">
        <v>35</v>
      </c>
      <c r="H777" s="61">
        <v>8</v>
      </c>
      <c r="I777" s="61">
        <v>4</v>
      </c>
      <c r="J777" s="61">
        <v>1</v>
      </c>
      <c r="K777" s="61"/>
      <c r="L777" s="61"/>
      <c r="M777" s="61"/>
      <c r="N777" s="61">
        <v>0.1</v>
      </c>
      <c r="O777" s="61">
        <v>2</v>
      </c>
      <c r="P777" s="61">
        <v>2</v>
      </c>
      <c r="Q777" s="61">
        <v>2</v>
      </c>
      <c r="R777" s="61">
        <v>75</v>
      </c>
      <c r="S777" s="61">
        <v>67</v>
      </c>
      <c r="T777" s="52">
        <f t="shared" si="12"/>
        <v>845.51993828571437</v>
      </c>
      <c r="U777" s="53">
        <f>(G777/S777)/1.1337</f>
        <v>0.46078156452455898</v>
      </c>
      <c r="V777" s="47" t="s">
        <v>701</v>
      </c>
    </row>
    <row r="778" spans="1:22">
      <c r="A778" s="74" t="s">
        <v>17</v>
      </c>
      <c r="B778" s="47" t="s">
        <v>497</v>
      </c>
      <c r="C778" s="118" t="s">
        <v>52</v>
      </c>
      <c r="D778" s="120">
        <v>386000</v>
      </c>
      <c r="E778" s="115" t="s">
        <v>586</v>
      </c>
      <c r="F778" s="118" t="s">
        <v>610</v>
      </c>
      <c r="G778" s="112">
        <v>32</v>
      </c>
      <c r="H778" s="61">
        <v>4</v>
      </c>
      <c r="I778" s="61">
        <v>4</v>
      </c>
      <c r="J778" s="61">
        <v>2</v>
      </c>
      <c r="K778" s="61"/>
      <c r="L778" s="61"/>
      <c r="M778" s="61"/>
      <c r="N778" s="61"/>
      <c r="O778" s="61">
        <v>1</v>
      </c>
      <c r="P778" s="61"/>
      <c r="Q778" s="61"/>
      <c r="R778" s="61">
        <v>87</v>
      </c>
      <c r="S778" s="61">
        <v>61</v>
      </c>
      <c r="T778" s="52">
        <f t="shared" si="12"/>
        <v>839.41489999999999</v>
      </c>
      <c r="U778" s="53">
        <f>G778/((S778/1)*1.1408)</f>
        <v>0.45984411284574528</v>
      </c>
      <c r="V778" s="1" t="s">
        <v>809</v>
      </c>
    </row>
    <row r="779" spans="1:22">
      <c r="A779" s="46" t="s">
        <v>265</v>
      </c>
      <c r="B779" s="47" t="s">
        <v>565</v>
      </c>
      <c r="C779" s="115" t="s">
        <v>116</v>
      </c>
      <c r="D779" s="117">
        <v>322200</v>
      </c>
      <c r="E779" s="115" t="s">
        <v>586</v>
      </c>
      <c r="F779" s="115" t="s">
        <v>602</v>
      </c>
      <c r="G779" s="112">
        <v>44</v>
      </c>
      <c r="H779" s="61">
        <v>3</v>
      </c>
      <c r="I779" s="61">
        <v>9</v>
      </c>
      <c r="J779" s="61">
        <v>1</v>
      </c>
      <c r="K779" s="61">
        <v>2</v>
      </c>
      <c r="L779" s="61"/>
      <c r="M779" s="61" t="s">
        <v>616</v>
      </c>
      <c r="N779" s="61"/>
      <c r="O779" s="61">
        <v>3</v>
      </c>
      <c r="P779" s="61"/>
      <c r="Q779" s="61">
        <v>2</v>
      </c>
      <c r="R779" s="61">
        <v>66</v>
      </c>
      <c r="S779" s="61">
        <v>79</v>
      </c>
      <c r="T779" s="52">
        <f t="shared" si="12"/>
        <v>700.78939363636368</v>
      </c>
      <c r="U779" s="66">
        <f>(G779/S779)/1.2114</f>
        <v>0.45976723238934758</v>
      </c>
      <c r="V779" s="1" t="s">
        <v>138</v>
      </c>
    </row>
    <row r="780" spans="1:22">
      <c r="A780" s="46" t="s">
        <v>138</v>
      </c>
      <c r="B780" s="47" t="s">
        <v>545</v>
      </c>
      <c r="C780" s="115" t="s">
        <v>58</v>
      </c>
      <c r="D780" s="117">
        <v>448500</v>
      </c>
      <c r="E780" s="115" t="s">
        <v>586</v>
      </c>
      <c r="F780" s="118" t="s">
        <v>608</v>
      </c>
      <c r="G780" s="111">
        <v>43</v>
      </c>
      <c r="H780" s="61">
        <v>2</v>
      </c>
      <c r="I780" s="61">
        <v>8</v>
      </c>
      <c r="J780" s="61">
        <v>2</v>
      </c>
      <c r="K780" s="61">
        <v>4</v>
      </c>
      <c r="L780" s="61"/>
      <c r="M780" s="78" t="s">
        <v>592</v>
      </c>
      <c r="N780" s="61"/>
      <c r="O780" s="61">
        <v>5</v>
      </c>
      <c r="P780" s="61"/>
      <c r="Q780" s="61">
        <v>3</v>
      </c>
      <c r="R780" s="61">
        <v>90</v>
      </c>
      <c r="S780" s="61">
        <v>82</v>
      </c>
      <c r="T780" s="52">
        <f t="shared" si="12"/>
        <v>977.15633720930236</v>
      </c>
      <c r="U780" s="53">
        <f>(G780/S780)/1.1425</f>
        <v>0.45898489619469496</v>
      </c>
      <c r="V780" s="47" t="s">
        <v>830</v>
      </c>
    </row>
    <row r="781" spans="1:22">
      <c r="A781" s="75" t="s">
        <v>138</v>
      </c>
      <c r="B781" s="47" t="s">
        <v>187</v>
      </c>
      <c r="C781" s="118" t="s">
        <v>90</v>
      </c>
      <c r="D781" s="120">
        <v>324600</v>
      </c>
      <c r="E781" s="116" t="s">
        <v>590</v>
      </c>
      <c r="F781" s="116" t="s">
        <v>631</v>
      </c>
      <c r="G781" s="111">
        <v>46</v>
      </c>
      <c r="H781" s="55">
        <v>6</v>
      </c>
      <c r="I781" s="55">
        <v>4</v>
      </c>
      <c r="J781" s="55">
        <v>2</v>
      </c>
      <c r="K781" s="55">
        <v>3</v>
      </c>
      <c r="L781" s="55"/>
      <c r="M781" s="58"/>
      <c r="N781" s="55"/>
      <c r="O781" s="55">
        <v>7</v>
      </c>
      <c r="P781" s="55"/>
      <c r="Q781" s="55">
        <v>3</v>
      </c>
      <c r="R781" s="55">
        <v>50</v>
      </c>
      <c r="S781" s="55">
        <v>82</v>
      </c>
      <c r="T781" s="52">
        <f t="shared" si="12"/>
        <v>708.07538347826085</v>
      </c>
      <c r="U781" s="53">
        <f>(G781/S781)/1.2237</f>
        <v>0.45842576591983136</v>
      </c>
      <c r="V781" s="1" t="s">
        <v>679</v>
      </c>
    </row>
    <row r="782" spans="1:22">
      <c r="A782" s="75" t="s">
        <v>138</v>
      </c>
      <c r="B782" s="47" t="s">
        <v>551</v>
      </c>
      <c r="C782" s="118" t="s">
        <v>76</v>
      </c>
      <c r="D782" s="120">
        <v>254100</v>
      </c>
      <c r="E782" s="116" t="s">
        <v>590</v>
      </c>
      <c r="F782" s="116" t="s">
        <v>600</v>
      </c>
      <c r="G782" s="111">
        <v>15</v>
      </c>
      <c r="H782" s="55">
        <v>2</v>
      </c>
      <c r="I782" s="55">
        <v>2</v>
      </c>
      <c r="J782" s="55"/>
      <c r="K782" s="55"/>
      <c r="L782" s="55"/>
      <c r="M782" s="58" t="s">
        <v>598</v>
      </c>
      <c r="N782" s="55"/>
      <c r="O782" s="55">
        <v>3</v>
      </c>
      <c r="P782" s="55"/>
      <c r="Q782" s="55">
        <v>2</v>
      </c>
      <c r="R782" s="55">
        <v>100</v>
      </c>
      <c r="S782" s="160">
        <v>26</v>
      </c>
      <c r="T782" s="52">
        <f t="shared" si="12"/>
        <v>556.36380800000006</v>
      </c>
      <c r="U782" s="53">
        <f>(G782/S782)/1.2632</f>
        <v>0.45671554537925652</v>
      </c>
      <c r="V782" s="1" t="s">
        <v>138</v>
      </c>
    </row>
    <row r="783" spans="1:22">
      <c r="A783" s="59" t="s">
        <v>209</v>
      </c>
      <c r="B783" s="86" t="s">
        <v>378</v>
      </c>
      <c r="C783" s="118" t="s">
        <v>100</v>
      </c>
      <c r="D783" s="159">
        <v>117300</v>
      </c>
      <c r="E783" s="116" t="s">
        <v>590</v>
      </c>
      <c r="F783" s="116" t="s">
        <v>633</v>
      </c>
      <c r="G783" s="111">
        <v>29</v>
      </c>
      <c r="H783" s="55">
        <v>5</v>
      </c>
      <c r="I783" s="55">
        <v>5</v>
      </c>
      <c r="J783" s="55">
        <v>1</v>
      </c>
      <c r="K783" s="55">
        <v>2</v>
      </c>
      <c r="L783" s="55"/>
      <c r="M783" s="58" t="s">
        <v>637</v>
      </c>
      <c r="N783" s="55"/>
      <c r="O783" s="55">
        <v>2</v>
      </c>
      <c r="P783" s="55"/>
      <c r="Q783" s="55">
        <v>4</v>
      </c>
      <c r="R783" s="55">
        <v>90</v>
      </c>
      <c r="S783" s="55">
        <v>53</v>
      </c>
      <c r="T783" s="52">
        <f t="shared" si="12"/>
        <v>257.8084117241379</v>
      </c>
      <c r="U783" s="53">
        <f>(G783/S783)/1.2026</f>
        <v>0.45498903319537232</v>
      </c>
      <c r="V783" s="1" t="s">
        <v>613</v>
      </c>
    </row>
    <row r="784" spans="1:22">
      <c r="A784" s="75" t="s">
        <v>138</v>
      </c>
      <c r="B784" s="60" t="s">
        <v>549</v>
      </c>
      <c r="C784" s="118" t="s">
        <v>70</v>
      </c>
      <c r="D784" s="120">
        <v>375100</v>
      </c>
      <c r="E784" s="118" t="s">
        <v>586</v>
      </c>
      <c r="F784" s="115" t="s">
        <v>626</v>
      </c>
      <c r="G784" s="111">
        <v>30</v>
      </c>
      <c r="H784" s="61">
        <v>3</v>
      </c>
      <c r="I784" s="61">
        <v>2</v>
      </c>
      <c r="J784" s="61"/>
      <c r="K784" s="61">
        <v>1</v>
      </c>
      <c r="L784" s="61"/>
      <c r="M784" s="61" t="s">
        <v>601</v>
      </c>
      <c r="N784" s="61">
        <v>1</v>
      </c>
      <c r="O784" s="61">
        <v>3</v>
      </c>
      <c r="P784" s="61">
        <v>1</v>
      </c>
      <c r="Q784" s="61"/>
      <c r="R784" s="61">
        <v>80</v>
      </c>
      <c r="S784" s="61">
        <v>53</v>
      </c>
      <c r="T784" s="52">
        <f t="shared" si="12"/>
        <v>824.89991466666663</v>
      </c>
      <c r="U784" s="53">
        <f>(G784/S784)/1.2448</f>
        <v>0.45472183149827816</v>
      </c>
      <c r="V784" s="1" t="s">
        <v>781</v>
      </c>
    </row>
    <row r="785" spans="1:22">
      <c r="A785" s="75" t="s">
        <v>265</v>
      </c>
      <c r="B785" s="47" t="s">
        <v>466</v>
      </c>
      <c r="C785" s="118" t="s">
        <v>52</v>
      </c>
      <c r="D785" s="119">
        <v>505800</v>
      </c>
      <c r="E785" s="115" t="s">
        <v>586</v>
      </c>
      <c r="F785" s="118" t="s">
        <v>610</v>
      </c>
      <c r="G785" s="112">
        <v>43</v>
      </c>
      <c r="H785" s="61">
        <v>8</v>
      </c>
      <c r="I785" s="61">
        <v>5</v>
      </c>
      <c r="J785" s="61">
        <v>3</v>
      </c>
      <c r="K785" s="61">
        <v>4</v>
      </c>
      <c r="L785" s="61"/>
      <c r="M785" s="61" t="s">
        <v>598</v>
      </c>
      <c r="N785" s="61"/>
      <c r="O785" s="61">
        <v>4</v>
      </c>
      <c r="P785" s="61">
        <v>1</v>
      </c>
      <c r="Q785" s="61">
        <v>3</v>
      </c>
      <c r="R785" s="61">
        <v>61</v>
      </c>
      <c r="S785" s="61">
        <v>83</v>
      </c>
      <c r="T785" s="52">
        <f t="shared" si="12"/>
        <v>1113.7763051162792</v>
      </c>
      <c r="U785" s="53">
        <f>G785/((S785/1)*1.1408)</f>
        <v>0.45413068825089981</v>
      </c>
      <c r="V785" s="1" t="s">
        <v>613</v>
      </c>
    </row>
    <row r="786" spans="1:22">
      <c r="A786" s="76" t="s">
        <v>17</v>
      </c>
      <c r="B786" s="1" t="s">
        <v>35</v>
      </c>
      <c r="C786" s="113" t="s">
        <v>34</v>
      </c>
      <c r="D786" s="114">
        <v>300800</v>
      </c>
      <c r="E786" s="116" t="s">
        <v>590</v>
      </c>
      <c r="F786" s="116" t="s">
        <v>587</v>
      </c>
      <c r="G786" s="111">
        <v>39</v>
      </c>
      <c r="H786" s="55">
        <v>7</v>
      </c>
      <c r="I786" s="55">
        <v>3</v>
      </c>
      <c r="J786" s="55">
        <v>2</v>
      </c>
      <c r="K786" s="55">
        <v>2</v>
      </c>
      <c r="L786" s="55"/>
      <c r="M786" s="58" t="s">
        <v>598</v>
      </c>
      <c r="N786" s="55"/>
      <c r="O786" s="55">
        <v>3</v>
      </c>
      <c r="P786" s="55">
        <v>1</v>
      </c>
      <c r="Q786" s="55">
        <v>2</v>
      </c>
      <c r="R786" s="55">
        <v>90</v>
      </c>
      <c r="S786" s="55">
        <v>72</v>
      </c>
      <c r="T786" s="52">
        <f t="shared" si="12"/>
        <v>663.83320615384628</v>
      </c>
      <c r="U786" s="53">
        <f>(G786/S786)/1.1954</f>
        <v>0.45312587139590649</v>
      </c>
      <c r="V786" s="1" t="s">
        <v>671</v>
      </c>
    </row>
    <row r="787" spans="1:22">
      <c r="A787" s="48" t="s">
        <v>130</v>
      </c>
      <c r="B787" s="47" t="s">
        <v>521</v>
      </c>
      <c r="C787" s="115" t="s">
        <v>49</v>
      </c>
      <c r="D787" s="117">
        <v>300500</v>
      </c>
      <c r="E787" s="113" t="s">
        <v>590</v>
      </c>
      <c r="F787" s="116" t="s">
        <v>608</v>
      </c>
      <c r="G787" s="111">
        <v>31</v>
      </c>
      <c r="H787" s="55">
        <v>1</v>
      </c>
      <c r="I787" s="55">
        <v>5</v>
      </c>
      <c r="J787" s="55">
        <v>1</v>
      </c>
      <c r="K787" s="55">
        <v>2</v>
      </c>
      <c r="L787" s="55"/>
      <c r="M787" s="58" t="s">
        <v>598</v>
      </c>
      <c r="N787" s="55"/>
      <c r="O787" s="55">
        <v>5</v>
      </c>
      <c r="P787" s="55"/>
      <c r="Q787" s="55">
        <v>4</v>
      </c>
      <c r="R787" s="55">
        <v>66</v>
      </c>
      <c r="S787" s="55">
        <v>53</v>
      </c>
      <c r="T787" s="52">
        <f t="shared" si="12"/>
        <v>664.75155967741944</v>
      </c>
      <c r="U787" s="53">
        <f>(G787/S787)/1.2939</f>
        <v>0.45204858209858445</v>
      </c>
      <c r="V787" s="1" t="s">
        <v>17</v>
      </c>
    </row>
    <row r="788" spans="1:22">
      <c r="A788" s="74" t="s">
        <v>17</v>
      </c>
      <c r="B788" s="47" t="s">
        <v>124</v>
      </c>
      <c r="C788" s="118" t="s">
        <v>122</v>
      </c>
      <c r="D788" s="120">
        <v>482100</v>
      </c>
      <c r="E788" s="115" t="s">
        <v>586</v>
      </c>
      <c r="F788" s="118" t="s">
        <v>591</v>
      </c>
      <c r="G788" s="112">
        <v>35</v>
      </c>
      <c r="H788" s="61">
        <v>5</v>
      </c>
      <c r="I788" s="61">
        <v>4</v>
      </c>
      <c r="J788" s="61">
        <v>3</v>
      </c>
      <c r="K788" s="61"/>
      <c r="L788" s="61"/>
      <c r="M788" s="61" t="s">
        <v>616</v>
      </c>
      <c r="N788" s="61"/>
      <c r="O788" s="61">
        <v>2</v>
      </c>
      <c r="P788" s="61"/>
      <c r="Q788" s="61">
        <v>2</v>
      </c>
      <c r="R788" s="61">
        <v>77</v>
      </c>
      <c r="S788" s="61">
        <v>68</v>
      </c>
      <c r="T788" s="52">
        <f t="shared" si="12"/>
        <v>1068.5319497142857</v>
      </c>
      <c r="U788" s="53">
        <f>G788/((S788/1)*1.1408)</f>
        <v>0.4511797706459863</v>
      </c>
      <c r="V788" s="64" t="s">
        <v>784</v>
      </c>
    </row>
    <row r="789" spans="1:22">
      <c r="A789" s="75" t="s">
        <v>138</v>
      </c>
      <c r="B789" s="47" t="s">
        <v>144</v>
      </c>
      <c r="C789" s="118" t="s">
        <v>24</v>
      </c>
      <c r="D789" s="120">
        <v>327700</v>
      </c>
      <c r="E789" s="116" t="s">
        <v>590</v>
      </c>
      <c r="F789" s="116" t="s">
        <v>630</v>
      </c>
      <c r="G789" s="111">
        <v>40</v>
      </c>
      <c r="H789" s="55">
        <v>7</v>
      </c>
      <c r="I789" s="55">
        <v>4</v>
      </c>
      <c r="J789" s="55">
        <v>3</v>
      </c>
      <c r="K789" s="55">
        <v>1</v>
      </c>
      <c r="L789" s="55"/>
      <c r="M789" s="58"/>
      <c r="N789" s="55">
        <v>1.1000000000000001</v>
      </c>
      <c r="O789" s="55">
        <v>3</v>
      </c>
      <c r="P789" s="55">
        <v>1</v>
      </c>
      <c r="Q789" s="55">
        <v>3</v>
      </c>
      <c r="R789" s="55">
        <v>63</v>
      </c>
      <c r="S789" s="55">
        <v>71</v>
      </c>
      <c r="T789" s="52">
        <f t="shared" si="12"/>
        <v>730.39987974999997</v>
      </c>
      <c r="U789" s="53">
        <f>(G789/S789)/1.2557</f>
        <v>0.44865834330663446</v>
      </c>
      <c r="V789" s="1" t="s">
        <v>138</v>
      </c>
    </row>
    <row r="790" spans="1:22">
      <c r="A790" s="75" t="s">
        <v>138</v>
      </c>
      <c r="B790" s="47" t="s">
        <v>560</v>
      </c>
      <c r="C790" s="118" t="s">
        <v>106</v>
      </c>
      <c r="D790" s="120">
        <v>350600</v>
      </c>
      <c r="E790" s="115" t="s">
        <v>586</v>
      </c>
      <c r="F790" s="118" t="s">
        <v>624</v>
      </c>
      <c r="G790" s="111">
        <v>43</v>
      </c>
      <c r="H790" s="61">
        <v>6</v>
      </c>
      <c r="I790" s="61">
        <v>7</v>
      </c>
      <c r="J790" s="61">
        <v>3</v>
      </c>
      <c r="K790" s="61">
        <v>2</v>
      </c>
      <c r="L790" s="61"/>
      <c r="M790" s="61" t="s">
        <v>594</v>
      </c>
      <c r="N790" s="61"/>
      <c r="O790" s="61">
        <v>4</v>
      </c>
      <c r="P790" s="61">
        <v>1</v>
      </c>
      <c r="Q790" s="61">
        <v>3</v>
      </c>
      <c r="R790" s="61">
        <v>46</v>
      </c>
      <c r="S790" s="61">
        <v>84</v>
      </c>
      <c r="T790" s="52">
        <f t="shared" si="12"/>
        <v>782.49027906976755</v>
      </c>
      <c r="U790" s="53">
        <f>(G790/S790)/1.1425</f>
        <v>0.44805668438053553</v>
      </c>
      <c r="V790" s="47" t="s">
        <v>138</v>
      </c>
    </row>
    <row r="791" spans="1:22">
      <c r="A791" s="89" t="s">
        <v>288</v>
      </c>
      <c r="B791" s="60" t="s">
        <v>388</v>
      </c>
      <c r="C791" s="118" t="s">
        <v>24</v>
      </c>
      <c r="D791" s="159">
        <v>172300</v>
      </c>
      <c r="E791" s="116" t="s">
        <v>590</v>
      </c>
      <c r="F791" s="116" t="s">
        <v>630</v>
      </c>
      <c r="G791" s="111">
        <v>9</v>
      </c>
      <c r="H791" s="55"/>
      <c r="I791" s="55">
        <v>2</v>
      </c>
      <c r="J791" s="55"/>
      <c r="K791" s="55">
        <v>3</v>
      </c>
      <c r="L791" s="55">
        <v>5</v>
      </c>
      <c r="M791" s="58" t="s">
        <v>616</v>
      </c>
      <c r="N791" s="55"/>
      <c r="O791" s="55">
        <v>2</v>
      </c>
      <c r="P791" s="55">
        <v>1</v>
      </c>
      <c r="Q791" s="55">
        <v>2</v>
      </c>
      <c r="R791" s="55">
        <v>50</v>
      </c>
      <c r="S791" s="160">
        <v>16</v>
      </c>
      <c r="T791" s="52">
        <f t="shared" si="12"/>
        <v>384.63486222222224</v>
      </c>
      <c r="U791" s="53">
        <f>(G791/S791)/1.2557</f>
        <v>0.44795731464521782</v>
      </c>
      <c r="V791" s="1" t="s">
        <v>649</v>
      </c>
    </row>
    <row r="792" spans="1:22">
      <c r="A792" s="76" t="s">
        <v>17</v>
      </c>
      <c r="B792" s="94" t="s">
        <v>312</v>
      </c>
      <c r="C792" s="113" t="s">
        <v>45</v>
      </c>
      <c r="D792" s="164">
        <v>164300</v>
      </c>
      <c r="E792" s="115" t="s">
        <v>586</v>
      </c>
      <c r="F792" s="115" t="s">
        <v>612</v>
      </c>
      <c r="G792" s="112">
        <v>37</v>
      </c>
      <c r="H792" s="55">
        <v>6</v>
      </c>
      <c r="I792" s="55">
        <v>4</v>
      </c>
      <c r="J792" s="55">
        <v>3</v>
      </c>
      <c r="K792" s="55"/>
      <c r="L792" s="55"/>
      <c r="M792" s="58" t="s">
        <v>616</v>
      </c>
      <c r="N792" s="55"/>
      <c r="O792" s="55">
        <v>4</v>
      </c>
      <c r="P792" s="55"/>
      <c r="Q792" s="55">
        <v>2</v>
      </c>
      <c r="R792" s="55">
        <v>70</v>
      </c>
      <c r="S792" s="55">
        <v>66</v>
      </c>
      <c r="T792" s="52">
        <f t="shared" si="12"/>
        <v>367.7220502702703</v>
      </c>
      <c r="U792" s="53">
        <f>(G792/S792)/1.2547</f>
        <v>0.44680486220296534</v>
      </c>
      <c r="V792" s="1" t="s">
        <v>671</v>
      </c>
    </row>
    <row r="793" spans="1:22">
      <c r="A793" s="48" t="s">
        <v>130</v>
      </c>
      <c r="B793" s="86" t="s">
        <v>332</v>
      </c>
      <c r="C793" s="115" t="s">
        <v>82</v>
      </c>
      <c r="D793" s="122">
        <v>189300</v>
      </c>
      <c r="E793" s="116" t="s">
        <v>590</v>
      </c>
      <c r="F793" s="116" t="s">
        <v>661</v>
      </c>
      <c r="G793" s="111">
        <v>44</v>
      </c>
      <c r="H793" s="55">
        <v>4</v>
      </c>
      <c r="I793" s="55">
        <v>7</v>
      </c>
      <c r="J793" s="55">
        <v>2</v>
      </c>
      <c r="K793" s="55">
        <v>2</v>
      </c>
      <c r="L793" s="55"/>
      <c r="M793" s="56" t="s">
        <v>588</v>
      </c>
      <c r="N793" s="55"/>
      <c r="O793" s="55">
        <v>5</v>
      </c>
      <c r="P793" s="55">
        <v>2</v>
      </c>
      <c r="Q793" s="55">
        <v>3</v>
      </c>
      <c r="R793" s="55">
        <v>90</v>
      </c>
      <c r="S793" s="55">
        <v>78</v>
      </c>
      <c r="T793" s="52">
        <f t="shared" si="12"/>
        <v>423.90121090909099</v>
      </c>
      <c r="U793" s="53">
        <f>(G793/S793)/1.2632</f>
        <v>0.44656631103749528</v>
      </c>
      <c r="V793" s="1" t="s">
        <v>677</v>
      </c>
    </row>
    <row r="794" spans="1:22">
      <c r="A794" s="46" t="s">
        <v>138</v>
      </c>
      <c r="B794" s="1" t="s">
        <v>534</v>
      </c>
      <c r="C794" s="113" t="s">
        <v>37</v>
      </c>
      <c r="D794" s="117">
        <v>277800</v>
      </c>
      <c r="E794" s="115" t="s">
        <v>590</v>
      </c>
      <c r="F794" s="116" t="s">
        <v>591</v>
      </c>
      <c r="G794" s="112">
        <v>40</v>
      </c>
      <c r="H794" s="55">
        <v>7</v>
      </c>
      <c r="I794" s="55">
        <v>5</v>
      </c>
      <c r="J794" s="55">
        <v>4</v>
      </c>
      <c r="K794" s="55"/>
      <c r="L794" s="55">
        <v>2</v>
      </c>
      <c r="M794" s="56" t="s">
        <v>665</v>
      </c>
      <c r="N794" s="55">
        <v>0.1</v>
      </c>
      <c r="O794" s="55">
        <v>11</v>
      </c>
      <c r="P794" s="55">
        <v>3</v>
      </c>
      <c r="Q794" s="55">
        <v>4</v>
      </c>
      <c r="R794" s="55">
        <v>66</v>
      </c>
      <c r="S794" s="55">
        <v>73</v>
      </c>
      <c r="T794" s="52">
        <f t="shared" si="12"/>
        <v>624.40272600000014</v>
      </c>
      <c r="U794" s="53">
        <f>(G794/S794)/1.2316</f>
        <v>0.44490516846334199</v>
      </c>
      <c r="V794" s="1" t="s">
        <v>789</v>
      </c>
    </row>
    <row r="795" spans="1:22">
      <c r="A795" s="59" t="s">
        <v>209</v>
      </c>
      <c r="B795" s="47" t="s">
        <v>450</v>
      </c>
      <c r="C795" s="118" t="s">
        <v>76</v>
      </c>
      <c r="D795" s="119">
        <v>560200</v>
      </c>
      <c r="E795" s="116" t="s">
        <v>590</v>
      </c>
      <c r="F795" s="116" t="s">
        <v>600</v>
      </c>
      <c r="G795" s="111">
        <v>50</v>
      </c>
      <c r="H795" s="55">
        <v>14</v>
      </c>
      <c r="I795" s="55">
        <v>15</v>
      </c>
      <c r="J795" s="55">
        <v>6</v>
      </c>
      <c r="K795" s="55"/>
      <c r="L795" s="55"/>
      <c r="M795" s="56" t="s">
        <v>665</v>
      </c>
      <c r="N795" s="55">
        <v>2.1</v>
      </c>
      <c r="O795" s="55">
        <v>5</v>
      </c>
      <c r="P795" s="55">
        <v>2</v>
      </c>
      <c r="Q795" s="55">
        <v>9</v>
      </c>
      <c r="R795" s="55">
        <v>58</v>
      </c>
      <c r="S795" s="55">
        <v>89</v>
      </c>
      <c r="T795" s="52">
        <f t="shared" si="12"/>
        <v>1259.6074592000002</v>
      </c>
      <c r="U795" s="53">
        <f>(G795/S795)/1.2632</f>
        <v>0.44474172958279667</v>
      </c>
      <c r="V795" s="1" t="s">
        <v>879</v>
      </c>
    </row>
    <row r="796" spans="1:22">
      <c r="A796" s="69" t="s">
        <v>138</v>
      </c>
      <c r="B796" s="1" t="s">
        <v>158</v>
      </c>
      <c r="C796" s="113" t="s">
        <v>34</v>
      </c>
      <c r="D796" s="114">
        <v>332800</v>
      </c>
      <c r="E796" s="116" t="s">
        <v>590</v>
      </c>
      <c r="F796" s="116" t="s">
        <v>587</v>
      </c>
      <c r="G796" s="111">
        <v>43</v>
      </c>
      <c r="H796" s="55">
        <v>7</v>
      </c>
      <c r="I796" s="55">
        <v>4</v>
      </c>
      <c r="J796" s="55">
        <v>4</v>
      </c>
      <c r="K796" s="55"/>
      <c r="L796" s="55"/>
      <c r="M796" s="58" t="s">
        <v>616</v>
      </c>
      <c r="N796" s="55">
        <v>1.1000000000000001</v>
      </c>
      <c r="O796" s="55">
        <v>1</v>
      </c>
      <c r="P796" s="55"/>
      <c r="Q796" s="55">
        <v>3</v>
      </c>
      <c r="R796" s="55">
        <v>54</v>
      </c>
      <c r="S796" s="55">
        <v>81</v>
      </c>
      <c r="T796" s="52">
        <f t="shared" si="12"/>
        <v>749.39904000000001</v>
      </c>
      <c r="U796" s="53">
        <f>(G796/S796)/1.1954</f>
        <v>0.44408917310595969</v>
      </c>
      <c r="V796" s="1" t="s">
        <v>622</v>
      </c>
    </row>
    <row r="797" spans="1:22">
      <c r="A797" s="75" t="s">
        <v>138</v>
      </c>
      <c r="B797" s="60" t="s">
        <v>527</v>
      </c>
      <c r="C797" s="118" t="s">
        <v>24</v>
      </c>
      <c r="D797" s="120">
        <v>387400</v>
      </c>
      <c r="E797" s="115" t="s">
        <v>586</v>
      </c>
      <c r="F797" s="115" t="s">
        <v>631</v>
      </c>
      <c r="G797" s="111">
        <v>25</v>
      </c>
      <c r="H797" s="61">
        <v>4</v>
      </c>
      <c r="I797" s="61">
        <v>3</v>
      </c>
      <c r="J797" s="61">
        <v>3</v>
      </c>
      <c r="K797" s="61"/>
      <c r="L797" s="61"/>
      <c r="M797" s="61" t="s">
        <v>616</v>
      </c>
      <c r="N797" s="61"/>
      <c r="O797" s="61">
        <v>3</v>
      </c>
      <c r="P797" s="61">
        <v>1</v>
      </c>
      <c r="Q797" s="61">
        <v>2</v>
      </c>
      <c r="R797" s="61">
        <v>57</v>
      </c>
      <c r="S797" s="61">
        <v>48</v>
      </c>
      <c r="T797" s="52">
        <f t="shared" si="12"/>
        <v>874.64382719999992</v>
      </c>
      <c r="U797" s="53">
        <f>(G797/S797)/1.1759</f>
        <v>0.44292315106159824</v>
      </c>
      <c r="V797" s="47" t="s">
        <v>678</v>
      </c>
    </row>
    <row r="798" spans="1:22">
      <c r="A798" s="59" t="s">
        <v>209</v>
      </c>
      <c r="B798" s="86" t="s">
        <v>377</v>
      </c>
      <c r="C798" s="118" t="s">
        <v>90</v>
      </c>
      <c r="D798" s="159">
        <v>121800</v>
      </c>
      <c r="E798" s="118" t="s">
        <v>586</v>
      </c>
      <c r="F798" s="115" t="s">
        <v>630</v>
      </c>
      <c r="G798" s="111">
        <v>22</v>
      </c>
      <c r="H798" s="61">
        <v>4</v>
      </c>
      <c r="I798" s="61">
        <v>2</v>
      </c>
      <c r="J798" s="61">
        <v>2</v>
      </c>
      <c r="K798" s="61">
        <v>2</v>
      </c>
      <c r="L798" s="61"/>
      <c r="M798" s="61" t="s">
        <v>616</v>
      </c>
      <c r="N798" s="61"/>
      <c r="O798" s="61">
        <v>2</v>
      </c>
      <c r="P798" s="61"/>
      <c r="Q798" s="61">
        <v>1</v>
      </c>
      <c r="R798" s="61">
        <v>66</v>
      </c>
      <c r="S798" s="161">
        <v>40</v>
      </c>
      <c r="T798" s="52">
        <f t="shared" si="12"/>
        <v>275.66661818181814</v>
      </c>
      <c r="U798" s="53">
        <f>(G798/S798)/1.2448</f>
        <v>0.44183804627249362</v>
      </c>
      <c r="V798" s="1" t="s">
        <v>613</v>
      </c>
    </row>
    <row r="799" spans="1:22">
      <c r="A799" s="46" t="s">
        <v>138</v>
      </c>
      <c r="B799" s="1" t="s">
        <v>535</v>
      </c>
      <c r="C799" s="113" t="s">
        <v>37</v>
      </c>
      <c r="D799" s="117">
        <v>328200</v>
      </c>
      <c r="E799" s="115" t="s">
        <v>590</v>
      </c>
      <c r="F799" s="116" t="s">
        <v>591</v>
      </c>
      <c r="G799" s="112">
        <v>47</v>
      </c>
      <c r="H799" s="55">
        <v>6</v>
      </c>
      <c r="I799" s="55">
        <v>7</v>
      </c>
      <c r="J799" s="55">
        <v>2</v>
      </c>
      <c r="K799" s="55">
        <v>3</v>
      </c>
      <c r="L799" s="55"/>
      <c r="M799" s="56" t="s">
        <v>681</v>
      </c>
      <c r="N799" s="55">
        <v>1</v>
      </c>
      <c r="O799" s="55">
        <v>7</v>
      </c>
      <c r="P799" s="55"/>
      <c r="Q799" s="55">
        <v>4</v>
      </c>
      <c r="R799" s="55">
        <v>76</v>
      </c>
      <c r="S799" s="55">
        <v>87</v>
      </c>
      <c r="T799" s="52">
        <f t="shared" si="12"/>
        <v>748.2205838297873</v>
      </c>
      <c r="U799" s="53">
        <f>(G799/S799)/1.2316</f>
        <v>0.43864069913727771</v>
      </c>
      <c r="V799" s="1" t="s">
        <v>138</v>
      </c>
    </row>
    <row r="800" spans="1:22">
      <c r="A800" s="57" t="s">
        <v>17</v>
      </c>
      <c r="B800" s="47" t="s">
        <v>517</v>
      </c>
      <c r="C800" s="115" t="s">
        <v>116</v>
      </c>
      <c r="D800" s="117">
        <v>339700</v>
      </c>
      <c r="E800" s="115" t="s">
        <v>586</v>
      </c>
      <c r="F800" s="115" t="s">
        <v>602</v>
      </c>
      <c r="G800" s="112">
        <v>46</v>
      </c>
      <c r="H800" s="61">
        <v>9</v>
      </c>
      <c r="I800" s="61">
        <v>7</v>
      </c>
      <c r="J800" s="61">
        <v>6</v>
      </c>
      <c r="K800" s="61"/>
      <c r="L800" s="61"/>
      <c r="M800" s="61" t="s">
        <v>616</v>
      </c>
      <c r="N800" s="61">
        <v>0.1</v>
      </c>
      <c r="O800" s="61">
        <v>2</v>
      </c>
      <c r="P800" s="61"/>
      <c r="Q800" s="61">
        <v>2</v>
      </c>
      <c r="R800" s="61">
        <v>75</v>
      </c>
      <c r="S800" s="61">
        <v>87</v>
      </c>
      <c r="T800" s="52">
        <f t="shared" si="12"/>
        <v>778.29553173913041</v>
      </c>
      <c r="U800" s="66">
        <f>(G800/S800)/1.2114</f>
        <v>0.4364665941752584</v>
      </c>
      <c r="V800" s="1" t="s">
        <v>17</v>
      </c>
    </row>
    <row r="801" spans="1:22">
      <c r="A801" s="59" t="s">
        <v>209</v>
      </c>
      <c r="B801" s="60" t="s">
        <v>237</v>
      </c>
      <c r="C801" s="118" t="s">
        <v>70</v>
      </c>
      <c r="D801" s="120">
        <v>408400</v>
      </c>
      <c r="E801" s="116" t="s">
        <v>590</v>
      </c>
      <c r="F801" s="116" t="s">
        <v>605</v>
      </c>
      <c r="G801" s="111">
        <v>41</v>
      </c>
      <c r="H801" s="55">
        <v>5</v>
      </c>
      <c r="I801" s="55">
        <v>6</v>
      </c>
      <c r="J801" s="55">
        <v>1</v>
      </c>
      <c r="K801" s="55">
        <v>1</v>
      </c>
      <c r="L801" s="55"/>
      <c r="M801" s="58"/>
      <c r="N801" s="55">
        <v>1</v>
      </c>
      <c r="O801" s="55">
        <v>3</v>
      </c>
      <c r="P801" s="55">
        <v>1</v>
      </c>
      <c r="Q801" s="55">
        <v>1</v>
      </c>
      <c r="R801" s="55">
        <v>63</v>
      </c>
      <c r="S801" s="55">
        <v>75</v>
      </c>
      <c r="T801" s="52">
        <f t="shared" si="12"/>
        <v>938.09978048780488</v>
      </c>
      <c r="U801" s="53">
        <f>(G801/S801)/1.2557</f>
        <v>0.43534814578853759</v>
      </c>
      <c r="V801" s="1" t="s">
        <v>654</v>
      </c>
    </row>
    <row r="802" spans="1:22">
      <c r="A802" s="59" t="s">
        <v>209</v>
      </c>
      <c r="B802" s="86" t="s">
        <v>374</v>
      </c>
      <c r="C802" s="118" t="s">
        <v>76</v>
      </c>
      <c r="D802" s="159">
        <v>175800</v>
      </c>
      <c r="E802" s="115" t="s">
        <v>586</v>
      </c>
      <c r="F802" s="115" t="s">
        <v>597</v>
      </c>
      <c r="G802" s="111">
        <v>31</v>
      </c>
      <c r="H802" s="61">
        <v>6</v>
      </c>
      <c r="I802" s="61">
        <v>4</v>
      </c>
      <c r="J802" s="61">
        <v>3</v>
      </c>
      <c r="K802" s="61">
        <v>2</v>
      </c>
      <c r="L802" s="61"/>
      <c r="M802" s="61"/>
      <c r="N802" s="61">
        <v>0.1</v>
      </c>
      <c r="O802" s="61">
        <v>1</v>
      </c>
      <c r="P802" s="61"/>
      <c r="Q802" s="61">
        <v>1</v>
      </c>
      <c r="R802" s="61">
        <v>50</v>
      </c>
      <c r="S802" s="61">
        <v>59</v>
      </c>
      <c r="T802" s="52">
        <f t="shared" si="12"/>
        <v>404.91730451612898</v>
      </c>
      <c r="U802" s="53">
        <f>(G802/S802)/1.2102</f>
        <v>0.43416272418902613</v>
      </c>
      <c r="V802" s="64" t="s">
        <v>607</v>
      </c>
    </row>
    <row r="803" spans="1:22">
      <c r="A803" s="75" t="s">
        <v>265</v>
      </c>
      <c r="B803" s="47" t="s">
        <v>564</v>
      </c>
      <c r="C803" s="118" t="s">
        <v>90</v>
      </c>
      <c r="D803" s="120">
        <v>470600</v>
      </c>
      <c r="E803" s="116" t="s">
        <v>590</v>
      </c>
      <c r="F803" s="116" t="s">
        <v>631</v>
      </c>
      <c r="G803" s="111">
        <v>44</v>
      </c>
      <c r="H803" s="55">
        <v>5</v>
      </c>
      <c r="I803" s="55">
        <v>8</v>
      </c>
      <c r="J803" s="55">
        <v>2</v>
      </c>
      <c r="K803" s="55">
        <v>2</v>
      </c>
      <c r="L803" s="55"/>
      <c r="M803" s="58"/>
      <c r="N803" s="55">
        <v>0.1</v>
      </c>
      <c r="O803" s="55">
        <v>5</v>
      </c>
      <c r="P803" s="55">
        <v>2</v>
      </c>
      <c r="Q803" s="55">
        <v>2</v>
      </c>
      <c r="R803" s="55">
        <v>69</v>
      </c>
      <c r="S803" s="55">
        <v>83</v>
      </c>
      <c r="T803" s="52">
        <f t="shared" si="12"/>
        <v>1086.3063013636363</v>
      </c>
      <c r="U803" s="53">
        <f>(G803/S803)/1.2237</f>
        <v>0.43321114809815386</v>
      </c>
      <c r="V803" s="1" t="s">
        <v>876</v>
      </c>
    </row>
    <row r="804" spans="1:22">
      <c r="A804" s="72" t="s">
        <v>209</v>
      </c>
      <c r="B804" s="1" t="s">
        <v>439</v>
      </c>
      <c r="C804" s="113" t="s">
        <v>37</v>
      </c>
      <c r="D804" s="117">
        <v>509000</v>
      </c>
      <c r="E804" s="115" t="s">
        <v>590</v>
      </c>
      <c r="F804" s="116" t="s">
        <v>591</v>
      </c>
      <c r="G804" s="112">
        <v>48</v>
      </c>
      <c r="H804" s="55">
        <v>11</v>
      </c>
      <c r="I804" s="55">
        <v>9</v>
      </c>
      <c r="J804" s="55">
        <v>5</v>
      </c>
      <c r="K804" s="55">
        <v>5</v>
      </c>
      <c r="L804" s="55"/>
      <c r="M804" s="58" t="s">
        <v>594</v>
      </c>
      <c r="N804" s="55"/>
      <c r="O804" s="55">
        <v>4</v>
      </c>
      <c r="P804" s="55">
        <v>1</v>
      </c>
      <c r="Q804" s="55">
        <v>6</v>
      </c>
      <c r="R804" s="55">
        <v>80</v>
      </c>
      <c r="S804" s="55">
        <v>90</v>
      </c>
      <c r="T804" s="52">
        <f t="shared" si="12"/>
        <v>1175.40825</v>
      </c>
      <c r="U804" s="53">
        <f>(G804/S804)/1.2316</f>
        <v>0.43304103063765292</v>
      </c>
      <c r="V804" s="1" t="s">
        <v>209</v>
      </c>
    </row>
    <row r="805" spans="1:22">
      <c r="A805" s="74" t="s">
        <v>17</v>
      </c>
      <c r="B805" s="47" t="s">
        <v>484</v>
      </c>
      <c r="C805" s="118" t="s">
        <v>24</v>
      </c>
      <c r="D805" s="120">
        <v>451400</v>
      </c>
      <c r="E805" s="116" t="s">
        <v>590</v>
      </c>
      <c r="F805" s="116" t="s">
        <v>630</v>
      </c>
      <c r="G805" s="111">
        <v>32</v>
      </c>
      <c r="H805" s="55">
        <v>5</v>
      </c>
      <c r="I805" s="55">
        <v>3</v>
      </c>
      <c r="J805" s="55">
        <v>3</v>
      </c>
      <c r="K805" s="55">
        <v>2</v>
      </c>
      <c r="L805" s="55"/>
      <c r="M805" s="56" t="s">
        <v>588</v>
      </c>
      <c r="N805" s="55"/>
      <c r="O805" s="55">
        <v>1</v>
      </c>
      <c r="P805" s="55"/>
      <c r="Q805" s="55">
        <v>1</v>
      </c>
      <c r="R805" s="55">
        <v>87</v>
      </c>
      <c r="S805" s="55">
        <v>59</v>
      </c>
      <c r="T805" s="52">
        <f t="shared" si="12"/>
        <v>1045.079869375</v>
      </c>
      <c r="U805" s="53">
        <f>(G805/S805)/1.2557</f>
        <v>0.43192871016638701</v>
      </c>
      <c r="V805" s="1" t="s">
        <v>17</v>
      </c>
    </row>
    <row r="806" spans="1:22">
      <c r="A806" s="75" t="s">
        <v>138</v>
      </c>
      <c r="B806" s="86" t="s">
        <v>345</v>
      </c>
      <c r="C806" s="118" t="s">
        <v>66</v>
      </c>
      <c r="D806" s="159">
        <v>149000</v>
      </c>
      <c r="E806" s="115" t="s">
        <v>586</v>
      </c>
      <c r="F806" s="118" t="s">
        <v>605</v>
      </c>
      <c r="G806" s="111">
        <v>45</v>
      </c>
      <c r="H806" s="61">
        <v>10</v>
      </c>
      <c r="I806" s="61">
        <v>2</v>
      </c>
      <c r="J806" s="61">
        <v>7</v>
      </c>
      <c r="K806" s="61"/>
      <c r="L806" s="61">
        <v>1</v>
      </c>
      <c r="M806" s="61"/>
      <c r="N806" s="61">
        <v>0.1</v>
      </c>
      <c r="O806" s="61"/>
      <c r="P806" s="61"/>
      <c r="Q806" s="61">
        <v>2</v>
      </c>
      <c r="R806" s="61">
        <v>58</v>
      </c>
      <c r="S806" s="61">
        <v>89</v>
      </c>
      <c r="T806" s="52">
        <f t="shared" si="12"/>
        <v>346.52466444444445</v>
      </c>
      <c r="U806" s="53">
        <f>(G806/S806)/1.1759</f>
        <v>0.42998382305305716</v>
      </c>
      <c r="V806" s="47" t="s">
        <v>138</v>
      </c>
    </row>
    <row r="807" spans="1:22">
      <c r="A807" s="76" t="s">
        <v>17</v>
      </c>
      <c r="B807" s="94" t="s">
        <v>311</v>
      </c>
      <c r="C807" s="113" t="s">
        <v>34</v>
      </c>
      <c r="D807" s="164">
        <v>123900</v>
      </c>
      <c r="E807" s="115" t="s">
        <v>586</v>
      </c>
      <c r="F807" s="115" t="s">
        <v>639</v>
      </c>
      <c r="G807" s="112">
        <v>36</v>
      </c>
      <c r="H807" s="55">
        <v>4</v>
      </c>
      <c r="I807" s="55">
        <v>5</v>
      </c>
      <c r="J807" s="55"/>
      <c r="K807" s="55">
        <v>2</v>
      </c>
      <c r="L807" s="55"/>
      <c r="M807" s="58" t="s">
        <v>637</v>
      </c>
      <c r="N807" s="55">
        <v>1.1000000000000001</v>
      </c>
      <c r="O807" s="55">
        <v>5</v>
      </c>
      <c r="P807" s="55">
        <v>4</v>
      </c>
      <c r="Q807" s="55">
        <v>4</v>
      </c>
      <c r="R807" s="55">
        <v>66</v>
      </c>
      <c r="S807" s="55">
        <v>67</v>
      </c>
      <c r="T807" s="52">
        <f t="shared" si="12"/>
        <v>289.32336416666669</v>
      </c>
      <c r="U807" s="53">
        <f>(G807/S807)/1.2547</f>
        <v>0.42824056175645248</v>
      </c>
      <c r="V807" s="1" t="s">
        <v>607</v>
      </c>
    </row>
    <row r="808" spans="1:22">
      <c r="A808" s="75" t="s">
        <v>138</v>
      </c>
      <c r="B808" s="47" t="s">
        <v>527</v>
      </c>
      <c r="C808" s="118" t="s">
        <v>24</v>
      </c>
      <c r="D808" s="120">
        <v>387400</v>
      </c>
      <c r="E808" s="116" t="s">
        <v>590</v>
      </c>
      <c r="F808" s="116" t="s">
        <v>630</v>
      </c>
      <c r="G808" s="111">
        <v>45</v>
      </c>
      <c r="H808" s="55">
        <v>7</v>
      </c>
      <c r="I808" s="55">
        <v>2</v>
      </c>
      <c r="J808" s="55">
        <v>3</v>
      </c>
      <c r="K808" s="55">
        <v>2</v>
      </c>
      <c r="L808" s="55"/>
      <c r="M808" s="56" t="s">
        <v>668</v>
      </c>
      <c r="N808" s="55">
        <v>1.1000000000000001</v>
      </c>
      <c r="O808" s="55">
        <v>5</v>
      </c>
      <c r="P808" s="55"/>
      <c r="Q808" s="55">
        <v>3</v>
      </c>
      <c r="R808" s="55">
        <v>66</v>
      </c>
      <c r="S808" s="55">
        <v>84</v>
      </c>
      <c r="T808" s="52">
        <f t="shared" si="12"/>
        <v>908.05526933333329</v>
      </c>
      <c r="U808" s="53">
        <f>(G808/S808)/1.2557</f>
        <v>0.42662601394782645</v>
      </c>
      <c r="V808" s="1" t="s">
        <v>679</v>
      </c>
    </row>
    <row r="809" spans="1:22">
      <c r="A809" s="99" t="s">
        <v>138</v>
      </c>
      <c r="B809" s="1" t="s">
        <v>539</v>
      </c>
      <c r="C809" s="116" t="s">
        <v>45</v>
      </c>
      <c r="D809" s="114">
        <v>266600</v>
      </c>
      <c r="E809" s="115" t="s">
        <v>586</v>
      </c>
      <c r="F809" s="115" t="s">
        <v>612</v>
      </c>
      <c r="G809" s="112">
        <v>40</v>
      </c>
      <c r="H809" s="55">
        <v>8</v>
      </c>
      <c r="I809" s="55"/>
      <c r="J809" s="55">
        <v>1</v>
      </c>
      <c r="K809" s="55">
        <v>3</v>
      </c>
      <c r="L809" s="55"/>
      <c r="M809" s="58" t="s">
        <v>616</v>
      </c>
      <c r="N809" s="55">
        <v>1.2</v>
      </c>
      <c r="O809" s="55">
        <v>4</v>
      </c>
      <c r="P809" s="55">
        <v>1</v>
      </c>
      <c r="Q809" s="55">
        <v>1</v>
      </c>
      <c r="R809" s="55">
        <v>25</v>
      </c>
      <c r="S809" s="55">
        <v>75</v>
      </c>
      <c r="T809" s="52">
        <f t="shared" si="12"/>
        <v>627.19316250000008</v>
      </c>
      <c r="U809" s="53">
        <f>(G809/S809)/1.2547</f>
        <v>0.42506840944714541</v>
      </c>
      <c r="V809" s="1" t="s">
        <v>697</v>
      </c>
    </row>
    <row r="810" spans="1:22">
      <c r="A810" s="74" t="s">
        <v>17</v>
      </c>
      <c r="B810" s="47" t="s">
        <v>508</v>
      </c>
      <c r="C810" s="118" t="s">
        <v>70</v>
      </c>
      <c r="D810" s="120">
        <v>296100</v>
      </c>
      <c r="E810" s="118" t="s">
        <v>586</v>
      </c>
      <c r="F810" s="115" t="s">
        <v>626</v>
      </c>
      <c r="G810" s="111">
        <v>47</v>
      </c>
      <c r="H810" s="61">
        <v>7</v>
      </c>
      <c r="I810" s="61">
        <v>6</v>
      </c>
      <c r="J810" s="61">
        <v>4</v>
      </c>
      <c r="K810" s="61"/>
      <c r="L810" s="61"/>
      <c r="M810" s="61"/>
      <c r="N810" s="61"/>
      <c r="O810" s="61">
        <v>5</v>
      </c>
      <c r="P810" s="61">
        <v>1</v>
      </c>
      <c r="Q810" s="61">
        <v>1</v>
      </c>
      <c r="R810" s="61">
        <v>76</v>
      </c>
      <c r="S810" s="61">
        <v>89</v>
      </c>
      <c r="T810" s="52">
        <f t="shared" si="12"/>
        <v>697.95936000000006</v>
      </c>
      <c r="U810" s="53">
        <f>(G810/S810)/1.2448</f>
        <v>0.42423673492966696</v>
      </c>
      <c r="V810" s="1" t="s">
        <v>766</v>
      </c>
    </row>
    <row r="811" spans="1:22">
      <c r="A811" s="75" t="s">
        <v>138</v>
      </c>
      <c r="B811" s="47" t="s">
        <v>183</v>
      </c>
      <c r="C811" s="118" t="s">
        <v>76</v>
      </c>
      <c r="D811" s="120">
        <v>458500</v>
      </c>
      <c r="E811" s="116" t="s">
        <v>590</v>
      </c>
      <c r="F811" s="116" t="s">
        <v>600</v>
      </c>
      <c r="G811" s="111">
        <v>45</v>
      </c>
      <c r="H811" s="55">
        <v>6</v>
      </c>
      <c r="I811" s="55">
        <v>4</v>
      </c>
      <c r="J811" s="55">
        <v>1</v>
      </c>
      <c r="K811" s="55">
        <v>2</v>
      </c>
      <c r="L811" s="55"/>
      <c r="M811" s="58" t="s">
        <v>616</v>
      </c>
      <c r="N811" s="55">
        <v>2</v>
      </c>
      <c r="O811" s="55">
        <v>4</v>
      </c>
      <c r="P811" s="55">
        <v>1</v>
      </c>
      <c r="Q811" s="55">
        <v>3</v>
      </c>
      <c r="R811" s="55">
        <v>80</v>
      </c>
      <c r="S811" s="55">
        <v>84</v>
      </c>
      <c r="T811" s="52">
        <f t="shared" si="12"/>
        <v>1081.1307733333333</v>
      </c>
      <c r="U811" s="53">
        <f>(G811/S811)/1.2632</f>
        <v>0.42409300642359538</v>
      </c>
      <c r="V811" s="1" t="s">
        <v>757</v>
      </c>
    </row>
    <row r="812" spans="1:22">
      <c r="A812" s="72" t="s">
        <v>209</v>
      </c>
      <c r="B812" s="47" t="s">
        <v>227</v>
      </c>
      <c r="C812" s="115" t="s">
        <v>49</v>
      </c>
      <c r="D812" s="117">
        <v>487500</v>
      </c>
      <c r="E812" s="115" t="s">
        <v>586</v>
      </c>
      <c r="F812" s="115" t="s">
        <v>633</v>
      </c>
      <c r="G812" s="112">
        <v>38</v>
      </c>
      <c r="H812" s="61">
        <v>6</v>
      </c>
      <c r="I812" s="61">
        <v>6</v>
      </c>
      <c r="J812" s="61">
        <v>3</v>
      </c>
      <c r="K812" s="61">
        <v>4</v>
      </c>
      <c r="L812" s="61"/>
      <c r="M812" s="78" t="s">
        <v>588</v>
      </c>
      <c r="N812" s="61">
        <v>0.1</v>
      </c>
      <c r="O812" s="61">
        <v>6</v>
      </c>
      <c r="P812" s="61">
        <v>4</v>
      </c>
      <c r="Q812" s="61">
        <v>3</v>
      </c>
      <c r="R812" s="61">
        <v>50</v>
      </c>
      <c r="S812" s="61">
        <v>74</v>
      </c>
      <c r="T812" s="52">
        <f t="shared" si="12"/>
        <v>1150.0330263157896</v>
      </c>
      <c r="U812" s="66">
        <f>(G812/S812)/1.2114</f>
        <v>0.42390086966609997</v>
      </c>
      <c r="V812" s="1" t="s">
        <v>709</v>
      </c>
    </row>
    <row r="813" spans="1:22">
      <c r="A813" s="59" t="s">
        <v>209</v>
      </c>
      <c r="B813" s="47" t="s">
        <v>250</v>
      </c>
      <c r="C813" s="118" t="s">
        <v>90</v>
      </c>
      <c r="D813" s="120">
        <v>364100</v>
      </c>
      <c r="E813" s="118" t="s">
        <v>586</v>
      </c>
      <c r="F813" s="115" t="s">
        <v>630</v>
      </c>
      <c r="G813" s="111">
        <v>36</v>
      </c>
      <c r="H813" s="61">
        <v>3</v>
      </c>
      <c r="I813" s="61">
        <v>6</v>
      </c>
      <c r="J813" s="61">
        <v>2</v>
      </c>
      <c r="K813" s="61">
        <v>5</v>
      </c>
      <c r="L813" s="61"/>
      <c r="M813" s="78" t="s">
        <v>668</v>
      </c>
      <c r="N813" s="61"/>
      <c r="O813" s="61">
        <v>3</v>
      </c>
      <c r="P813" s="61">
        <v>2</v>
      </c>
      <c r="Q813" s="61">
        <v>3</v>
      </c>
      <c r="R813" s="61">
        <v>88</v>
      </c>
      <c r="S813" s="61">
        <v>69</v>
      </c>
      <c r="T813" s="52">
        <f t="shared" si="12"/>
        <v>868.69405333333327</v>
      </c>
      <c r="U813" s="53">
        <f>(G813/S813)/1.2448</f>
        <v>0.41913490555493466</v>
      </c>
      <c r="V813" s="1" t="s">
        <v>613</v>
      </c>
    </row>
    <row r="814" spans="1:22">
      <c r="A814" s="75" t="s">
        <v>138</v>
      </c>
      <c r="B814" s="1" t="s">
        <v>543</v>
      </c>
      <c r="C814" s="113" t="s">
        <v>52</v>
      </c>
      <c r="D814" s="120">
        <v>241000</v>
      </c>
      <c r="E814" s="115" t="s">
        <v>590</v>
      </c>
      <c r="F814" s="115" t="s">
        <v>640</v>
      </c>
      <c r="G814" s="112">
        <v>20</v>
      </c>
      <c r="H814" s="55">
        <v>2</v>
      </c>
      <c r="I814" s="55">
        <v>5</v>
      </c>
      <c r="J814" s="55"/>
      <c r="K814" s="55">
        <v>3</v>
      </c>
      <c r="L814" s="55"/>
      <c r="M814" s="58" t="s">
        <v>616</v>
      </c>
      <c r="N814" s="55"/>
      <c r="O814" s="55">
        <v>1</v>
      </c>
      <c r="P814" s="55"/>
      <c r="Q814" s="55">
        <v>2</v>
      </c>
      <c r="R814" s="55">
        <v>71</v>
      </c>
      <c r="S814" s="160">
        <v>39</v>
      </c>
      <c r="T814" s="52">
        <f t="shared" si="12"/>
        <v>578.79042000000004</v>
      </c>
      <c r="U814" s="53">
        <f>(G814/S814)/1.2316</f>
        <v>0.41638560638235855</v>
      </c>
      <c r="V814" s="1" t="s">
        <v>138</v>
      </c>
    </row>
    <row r="815" spans="1:22">
      <c r="A815" s="57" t="s">
        <v>17</v>
      </c>
      <c r="B815" s="47" t="s">
        <v>499</v>
      </c>
      <c r="C815" s="115" t="s">
        <v>58</v>
      </c>
      <c r="D815" s="117">
        <v>380400</v>
      </c>
      <c r="E815" s="115" t="s">
        <v>586</v>
      </c>
      <c r="F815" s="118" t="s">
        <v>608</v>
      </c>
      <c r="G815" s="111">
        <v>34</v>
      </c>
      <c r="H815" s="61">
        <v>7</v>
      </c>
      <c r="I815" s="61"/>
      <c r="J815" s="61">
        <v>2</v>
      </c>
      <c r="K815" s="61">
        <v>4</v>
      </c>
      <c r="L815" s="61"/>
      <c r="M815" s="61" t="s">
        <v>601</v>
      </c>
      <c r="N815" s="61"/>
      <c r="O815" s="61">
        <v>1</v>
      </c>
      <c r="P815" s="61"/>
      <c r="Q815" s="61">
        <v>2</v>
      </c>
      <c r="R815" s="61">
        <v>85</v>
      </c>
      <c r="S815" s="61">
        <v>72</v>
      </c>
      <c r="T815" s="52">
        <f t="shared" si="12"/>
        <v>920.34423529411765</v>
      </c>
      <c r="U815" s="53">
        <f>(G815/S815)/1.1425</f>
        <v>0.41332360807196689</v>
      </c>
      <c r="V815" s="47" t="s">
        <v>652</v>
      </c>
    </row>
    <row r="816" spans="1:22">
      <c r="A816" s="75" t="s">
        <v>138</v>
      </c>
      <c r="B816" s="47" t="s">
        <v>548</v>
      </c>
      <c r="C816" s="118" t="s">
        <v>70</v>
      </c>
      <c r="D816" s="120">
        <v>311200</v>
      </c>
      <c r="E816" s="118" t="s">
        <v>586</v>
      </c>
      <c r="F816" s="115" t="s">
        <v>626</v>
      </c>
      <c r="G816" s="111">
        <v>37</v>
      </c>
      <c r="H816" s="61">
        <v>4</v>
      </c>
      <c r="I816" s="61">
        <v>4</v>
      </c>
      <c r="J816" s="61">
        <v>4</v>
      </c>
      <c r="K816" s="61">
        <v>3</v>
      </c>
      <c r="L816" s="61"/>
      <c r="M816" s="61" t="s">
        <v>616</v>
      </c>
      <c r="N816" s="61">
        <v>0.1</v>
      </c>
      <c r="O816" s="61">
        <v>3</v>
      </c>
      <c r="P816" s="61">
        <v>1</v>
      </c>
      <c r="Q816" s="61">
        <v>1</v>
      </c>
      <c r="R816" s="61">
        <v>62</v>
      </c>
      <c r="S816" s="61">
        <v>72</v>
      </c>
      <c r="T816" s="52">
        <f t="shared" si="12"/>
        <v>753.82396540540537</v>
      </c>
      <c r="U816" s="53">
        <f>(G816/S816)/1.2448</f>
        <v>0.41282847757783492</v>
      </c>
      <c r="V816" s="1" t="s">
        <v>138</v>
      </c>
    </row>
    <row r="817" spans="1:22">
      <c r="A817" s="75" t="s">
        <v>138</v>
      </c>
      <c r="B817" s="47" t="s">
        <v>524</v>
      </c>
      <c r="C817" s="118" t="s">
        <v>18</v>
      </c>
      <c r="D817" s="120">
        <v>267500</v>
      </c>
      <c r="E817" s="113" t="s">
        <v>590</v>
      </c>
      <c r="F817" s="116" t="s">
        <v>624</v>
      </c>
      <c r="G817" s="112">
        <v>37</v>
      </c>
      <c r="H817" s="55">
        <v>3</v>
      </c>
      <c r="I817" s="55">
        <v>7</v>
      </c>
      <c r="J817" s="55">
        <v>3</v>
      </c>
      <c r="K817" s="55">
        <v>2</v>
      </c>
      <c r="L817" s="55"/>
      <c r="M817" s="56" t="s">
        <v>665</v>
      </c>
      <c r="N817" s="55"/>
      <c r="O817" s="55">
        <v>3</v>
      </c>
      <c r="P817" s="55"/>
      <c r="Q817" s="55">
        <v>2</v>
      </c>
      <c r="R817" s="55">
        <v>90</v>
      </c>
      <c r="S817" s="55">
        <v>78</v>
      </c>
      <c r="T817" s="52">
        <f t="shared" si="12"/>
        <v>650.3112972972973</v>
      </c>
      <c r="U817" s="53">
        <f>(G817/S817)/1.1532</f>
        <v>0.41134146233001589</v>
      </c>
      <c r="V817" s="1" t="s">
        <v>812</v>
      </c>
    </row>
    <row r="818" spans="1:22">
      <c r="A818" s="48" t="s">
        <v>130</v>
      </c>
      <c r="B818" s="47" t="s">
        <v>523</v>
      </c>
      <c r="C818" s="115" t="s">
        <v>58</v>
      </c>
      <c r="D818" s="117">
        <v>271700</v>
      </c>
      <c r="E818" s="113" t="s">
        <v>590</v>
      </c>
      <c r="F818" s="116" t="s">
        <v>615</v>
      </c>
      <c r="G818" s="112">
        <v>9</v>
      </c>
      <c r="H818" s="55">
        <v>1</v>
      </c>
      <c r="I818" s="55"/>
      <c r="J818" s="55"/>
      <c r="K818" s="55"/>
      <c r="L818" s="55"/>
      <c r="M818" s="58"/>
      <c r="N818" s="55"/>
      <c r="O818" s="55"/>
      <c r="P818" s="55"/>
      <c r="Q818" s="55"/>
      <c r="R818" s="55">
        <v>100</v>
      </c>
      <c r="S818" s="160">
        <v>19</v>
      </c>
      <c r="T818" s="52">
        <f t="shared" si="12"/>
        <v>661.46270666666669</v>
      </c>
      <c r="U818" s="53">
        <f>(G818/S818)/1.1532</f>
        <v>0.41075633933950378</v>
      </c>
      <c r="V818" s="1" t="s">
        <v>864</v>
      </c>
    </row>
    <row r="819" spans="1:22">
      <c r="A819" s="76" t="s">
        <v>17</v>
      </c>
      <c r="B819" s="94" t="s">
        <v>309</v>
      </c>
      <c r="C819" s="113" t="s">
        <v>34</v>
      </c>
      <c r="D819" s="164">
        <v>153300</v>
      </c>
      <c r="E819" s="115" t="s">
        <v>586</v>
      </c>
      <c r="F819" s="115" t="s">
        <v>639</v>
      </c>
      <c r="G819" s="112">
        <v>34</v>
      </c>
      <c r="H819" s="55">
        <v>9</v>
      </c>
      <c r="I819" s="55">
        <v>3</v>
      </c>
      <c r="J819" s="55">
        <v>2</v>
      </c>
      <c r="K819" s="55">
        <v>2</v>
      </c>
      <c r="L819" s="55"/>
      <c r="M819" s="58" t="s">
        <v>601</v>
      </c>
      <c r="N819" s="55"/>
      <c r="O819" s="55">
        <v>6</v>
      </c>
      <c r="P819" s="55">
        <v>1</v>
      </c>
      <c r="Q819" s="55">
        <v>4</v>
      </c>
      <c r="R819" s="55">
        <v>41</v>
      </c>
      <c r="S819" s="55">
        <v>66</v>
      </c>
      <c r="T819" s="52">
        <f t="shared" si="12"/>
        <v>373.37657823529412</v>
      </c>
      <c r="U819" s="53">
        <f>(G819/S819)/1.2547</f>
        <v>0.41057744094326548</v>
      </c>
      <c r="V819" s="1" t="s">
        <v>652</v>
      </c>
    </row>
    <row r="820" spans="1:22">
      <c r="A820" s="69" t="s">
        <v>265</v>
      </c>
      <c r="B820" s="1" t="s">
        <v>275</v>
      </c>
      <c r="C820" s="113" t="s">
        <v>45</v>
      </c>
      <c r="D820" s="114">
        <v>344200</v>
      </c>
      <c r="E820" s="115" t="s">
        <v>586</v>
      </c>
      <c r="F820" s="115" t="s">
        <v>612</v>
      </c>
      <c r="G820" s="112">
        <v>37</v>
      </c>
      <c r="H820" s="55">
        <v>8</v>
      </c>
      <c r="I820" s="55">
        <v>2</v>
      </c>
      <c r="J820" s="55"/>
      <c r="K820" s="55">
        <v>2</v>
      </c>
      <c r="L820" s="55"/>
      <c r="M820" s="56" t="s">
        <v>588</v>
      </c>
      <c r="N820" s="55">
        <v>1.2</v>
      </c>
      <c r="O820" s="55">
        <v>5</v>
      </c>
      <c r="P820" s="55"/>
      <c r="Q820" s="55">
        <v>3</v>
      </c>
      <c r="R820" s="55">
        <v>50</v>
      </c>
      <c r="S820" s="55">
        <v>72</v>
      </c>
      <c r="T820" s="52">
        <f t="shared" si="12"/>
        <v>840.39127783783783</v>
      </c>
      <c r="U820" s="53">
        <f>(G820/S820)/1.2547</f>
        <v>0.40957112368605153</v>
      </c>
      <c r="V820" s="1" t="s">
        <v>651</v>
      </c>
    </row>
    <row r="821" spans="1:22">
      <c r="A821" s="74" t="s">
        <v>134</v>
      </c>
      <c r="B821" s="86" t="s">
        <v>333</v>
      </c>
      <c r="C821" s="118" t="s">
        <v>66</v>
      </c>
      <c r="D821" s="159">
        <v>109900</v>
      </c>
      <c r="E821" s="115" t="s">
        <v>586</v>
      </c>
      <c r="F821" s="118" t="s">
        <v>605</v>
      </c>
      <c r="G821" s="111">
        <v>35</v>
      </c>
      <c r="H821" s="61">
        <v>6</v>
      </c>
      <c r="I821" s="61">
        <v>6</v>
      </c>
      <c r="J821" s="61">
        <v>2</v>
      </c>
      <c r="K821" s="61"/>
      <c r="L821" s="61"/>
      <c r="M821" s="61" t="s">
        <v>598</v>
      </c>
      <c r="N821" s="61"/>
      <c r="O821" s="61">
        <v>2</v>
      </c>
      <c r="P821" s="61"/>
      <c r="Q821" s="61">
        <v>2</v>
      </c>
      <c r="R821" s="61">
        <v>83</v>
      </c>
      <c r="S821" s="61">
        <v>73</v>
      </c>
      <c r="T821" s="52">
        <f t="shared" si="12"/>
        <v>269.53979800000002</v>
      </c>
      <c r="U821" s="53">
        <f>(G821/S821)/1.1759</f>
        <v>0.40773199659369042</v>
      </c>
      <c r="V821" s="47" t="s">
        <v>652</v>
      </c>
    </row>
    <row r="822" spans="1:22">
      <c r="A822" s="57" t="s">
        <v>17</v>
      </c>
      <c r="B822" s="47" t="s">
        <v>513</v>
      </c>
      <c r="C822" s="115" t="s">
        <v>82</v>
      </c>
      <c r="D822" s="117">
        <v>471100</v>
      </c>
      <c r="E822" s="115" t="s">
        <v>586</v>
      </c>
      <c r="F822" s="118" t="s">
        <v>615</v>
      </c>
      <c r="G822" s="111">
        <v>38</v>
      </c>
      <c r="H822" s="61">
        <v>6</v>
      </c>
      <c r="I822" s="61">
        <v>5</v>
      </c>
      <c r="J822" s="61">
        <v>7</v>
      </c>
      <c r="K822" s="61">
        <v>1</v>
      </c>
      <c r="L822" s="61"/>
      <c r="M822" s="78" t="s">
        <v>681</v>
      </c>
      <c r="N822" s="61"/>
      <c r="O822" s="61">
        <v>2</v>
      </c>
      <c r="P822" s="61"/>
      <c r="Q822" s="61">
        <v>5</v>
      </c>
      <c r="R822" s="61">
        <v>54</v>
      </c>
      <c r="S822" s="61">
        <v>83</v>
      </c>
      <c r="T822" s="52">
        <f t="shared" si="12"/>
        <v>1166.5564160526317</v>
      </c>
      <c r="U822" s="53">
        <f>(G822/S822)/1.1337</f>
        <v>0.40383816291894226</v>
      </c>
      <c r="V822" s="47" t="s">
        <v>898</v>
      </c>
    </row>
    <row r="823" spans="1:22">
      <c r="A823" s="74" t="s">
        <v>17</v>
      </c>
      <c r="B823" s="47" t="s">
        <v>113</v>
      </c>
      <c r="C823" s="118" t="s">
        <v>106</v>
      </c>
      <c r="D823" s="120">
        <v>279400</v>
      </c>
      <c r="E823" s="113" t="s">
        <v>590</v>
      </c>
      <c r="F823" s="116" t="s">
        <v>602</v>
      </c>
      <c r="G823" s="111">
        <v>43</v>
      </c>
      <c r="H823" s="55">
        <v>6</v>
      </c>
      <c r="I823" s="55">
        <v>5</v>
      </c>
      <c r="J823" s="55">
        <v>2</v>
      </c>
      <c r="K823" s="55">
        <v>1</v>
      </c>
      <c r="L823" s="55"/>
      <c r="M823" s="56" t="s">
        <v>643</v>
      </c>
      <c r="N823" s="55"/>
      <c r="O823" s="55">
        <v>5</v>
      </c>
      <c r="P823" s="55"/>
      <c r="Q823" s="55">
        <v>4</v>
      </c>
      <c r="R823" s="55">
        <v>54</v>
      </c>
      <c r="S823" s="55">
        <v>83</v>
      </c>
      <c r="T823" s="52">
        <f t="shared" si="12"/>
        <v>697.80929720930226</v>
      </c>
      <c r="U823" s="53">
        <f>(G823/S823)/1.2939</f>
        <v>0.40039592639046795</v>
      </c>
      <c r="V823" s="1" t="s">
        <v>815</v>
      </c>
    </row>
    <row r="824" spans="1:22">
      <c r="A824" s="75" t="s">
        <v>138</v>
      </c>
      <c r="B824" s="86" t="s">
        <v>350</v>
      </c>
      <c r="C824" s="118" t="s">
        <v>100</v>
      </c>
      <c r="D824" s="159">
        <v>117300</v>
      </c>
      <c r="E824" s="116" t="s">
        <v>590</v>
      </c>
      <c r="F824" s="116" t="s">
        <v>633</v>
      </c>
      <c r="G824" s="111">
        <v>36</v>
      </c>
      <c r="H824" s="55">
        <v>5</v>
      </c>
      <c r="I824" s="55">
        <v>3</v>
      </c>
      <c r="J824" s="55">
        <v>3</v>
      </c>
      <c r="K824" s="55">
        <v>1</v>
      </c>
      <c r="L824" s="55"/>
      <c r="M824" s="56" t="s">
        <v>668</v>
      </c>
      <c r="N824" s="55">
        <v>0.1</v>
      </c>
      <c r="O824" s="55">
        <v>3</v>
      </c>
      <c r="P824" s="55"/>
      <c r="Q824" s="55">
        <v>1</v>
      </c>
      <c r="R824" s="55">
        <v>87</v>
      </c>
      <c r="S824" s="55">
        <v>75</v>
      </c>
      <c r="T824" s="52">
        <f t="shared" si="12"/>
        <v>293.88537500000001</v>
      </c>
      <c r="U824" s="53">
        <f>(G824/S824)/1.2026</f>
        <v>0.39913520705138866</v>
      </c>
      <c r="V824" s="1" t="s">
        <v>138</v>
      </c>
    </row>
    <row r="825" spans="1:22">
      <c r="A825" s="75" t="s">
        <v>138</v>
      </c>
      <c r="B825" s="86" t="s">
        <v>352</v>
      </c>
      <c r="C825" s="118" t="s">
        <v>106</v>
      </c>
      <c r="D825" s="159">
        <v>166800</v>
      </c>
      <c r="E825" s="115" t="s">
        <v>586</v>
      </c>
      <c r="F825" s="118" t="s">
        <v>624</v>
      </c>
      <c r="G825" s="111">
        <v>31</v>
      </c>
      <c r="H825" s="61">
        <v>4</v>
      </c>
      <c r="I825" s="61">
        <v>2</v>
      </c>
      <c r="J825" s="61">
        <v>3</v>
      </c>
      <c r="K825" s="61"/>
      <c r="L825" s="61"/>
      <c r="M825" s="61" t="s">
        <v>598</v>
      </c>
      <c r="N825" s="61">
        <v>1</v>
      </c>
      <c r="O825" s="61">
        <v>2</v>
      </c>
      <c r="P825" s="61"/>
      <c r="Q825" s="61">
        <v>3</v>
      </c>
      <c r="R825" s="61">
        <v>50</v>
      </c>
      <c r="S825" s="61">
        <v>68</v>
      </c>
      <c r="T825" s="52">
        <f t="shared" si="12"/>
        <v>418.02232258064521</v>
      </c>
      <c r="U825" s="53">
        <f>(G825/S825)/1.1425</f>
        <v>0.39902175312137983</v>
      </c>
      <c r="V825" s="47" t="s">
        <v>622</v>
      </c>
    </row>
    <row r="826" spans="1:22">
      <c r="A826" s="75" t="s">
        <v>138</v>
      </c>
      <c r="B826" s="47" t="s">
        <v>528</v>
      </c>
      <c r="C826" s="118" t="s">
        <v>24</v>
      </c>
      <c r="D826" s="120">
        <v>281800</v>
      </c>
      <c r="E826" s="116" t="s">
        <v>590</v>
      </c>
      <c r="F826" s="116" t="s">
        <v>630</v>
      </c>
      <c r="G826" s="111">
        <v>42</v>
      </c>
      <c r="H826" s="55">
        <v>5</v>
      </c>
      <c r="I826" s="55">
        <v>1</v>
      </c>
      <c r="J826" s="55">
        <v>3</v>
      </c>
      <c r="K826" s="55">
        <v>2</v>
      </c>
      <c r="L826" s="55"/>
      <c r="M826" s="56" t="s">
        <v>588</v>
      </c>
      <c r="N826" s="55">
        <v>2</v>
      </c>
      <c r="O826" s="55">
        <v>3</v>
      </c>
      <c r="P826" s="55"/>
      <c r="Q826" s="55">
        <v>4</v>
      </c>
      <c r="R826" s="55">
        <v>83</v>
      </c>
      <c r="S826" s="55">
        <v>84</v>
      </c>
      <c r="T826" s="52">
        <f t="shared" si="12"/>
        <v>707.71252000000004</v>
      </c>
      <c r="U826" s="53">
        <f>(G826/S826)/1.2557</f>
        <v>0.39818427968463804</v>
      </c>
      <c r="V826" s="1" t="s">
        <v>138</v>
      </c>
    </row>
    <row r="827" spans="1:22">
      <c r="A827" s="74" t="s">
        <v>17</v>
      </c>
      <c r="B827" s="47" t="s">
        <v>501</v>
      </c>
      <c r="C827" s="118" t="s">
        <v>66</v>
      </c>
      <c r="D827" s="120">
        <v>210100</v>
      </c>
      <c r="E827" s="115" t="s">
        <v>586</v>
      </c>
      <c r="F827" s="118" t="s">
        <v>605</v>
      </c>
      <c r="G827" s="111">
        <v>42</v>
      </c>
      <c r="H827" s="61">
        <v>12</v>
      </c>
      <c r="I827" s="61">
        <v>6</v>
      </c>
      <c r="J827" s="61">
        <v>6</v>
      </c>
      <c r="K827" s="61"/>
      <c r="L827" s="61"/>
      <c r="M827" s="61" t="s">
        <v>598</v>
      </c>
      <c r="N827" s="61">
        <v>0.1</v>
      </c>
      <c r="O827" s="61">
        <v>3</v>
      </c>
      <c r="P827" s="61">
        <v>2</v>
      </c>
      <c r="Q827" s="61">
        <v>6</v>
      </c>
      <c r="R827" s="61">
        <v>61</v>
      </c>
      <c r="S827" s="61">
        <v>91</v>
      </c>
      <c r="T827" s="52">
        <f t="shared" si="12"/>
        <v>535.2892783333333</v>
      </c>
      <c r="U827" s="53">
        <f>(G827/S827)/1.1759</f>
        <v>0.39249805386381631</v>
      </c>
      <c r="V827" s="47" t="s">
        <v>17</v>
      </c>
    </row>
    <row r="828" spans="1:22">
      <c r="A828" s="57" t="s">
        <v>17</v>
      </c>
      <c r="B828" s="47" t="s">
        <v>486</v>
      </c>
      <c r="C828" s="115" t="s">
        <v>29</v>
      </c>
      <c r="D828" s="117">
        <v>382600</v>
      </c>
      <c r="E828" s="115" t="s">
        <v>586</v>
      </c>
      <c r="F828" s="115" t="s">
        <v>640</v>
      </c>
      <c r="G828" s="111">
        <v>42</v>
      </c>
      <c r="H828" s="61">
        <v>4</v>
      </c>
      <c r="I828" s="61">
        <v>2</v>
      </c>
      <c r="J828" s="61">
        <v>2</v>
      </c>
      <c r="K828" s="61">
        <v>3</v>
      </c>
      <c r="L828" s="61"/>
      <c r="M828" s="81" t="s">
        <v>588</v>
      </c>
      <c r="N828" s="61"/>
      <c r="O828" s="61">
        <v>2</v>
      </c>
      <c r="P828" s="61"/>
      <c r="Q828" s="61">
        <v>2</v>
      </c>
      <c r="R828" s="61">
        <v>83</v>
      </c>
      <c r="S828" s="61">
        <v>86</v>
      </c>
      <c r="T828" s="52">
        <f t="shared" si="12"/>
        <v>975.82676571428578</v>
      </c>
      <c r="U828" s="53">
        <f>(G828/S828)/1.2456</f>
        <v>0.39207778823318545</v>
      </c>
      <c r="V828" s="54" t="s">
        <v>819</v>
      </c>
    </row>
    <row r="829" spans="1:22">
      <c r="A829" s="46" t="s">
        <v>138</v>
      </c>
      <c r="B829" s="47" t="s">
        <v>202</v>
      </c>
      <c r="C829" s="115" t="s">
        <v>116</v>
      </c>
      <c r="D829" s="117">
        <v>332200</v>
      </c>
      <c r="E829" s="116" t="s">
        <v>590</v>
      </c>
      <c r="F829" s="116" t="s">
        <v>597</v>
      </c>
      <c r="G829" s="111">
        <v>31</v>
      </c>
      <c r="H829" s="55">
        <v>4</v>
      </c>
      <c r="I829" s="55">
        <v>5</v>
      </c>
      <c r="J829" s="55"/>
      <c r="K829" s="55">
        <v>2</v>
      </c>
      <c r="L829" s="55"/>
      <c r="M829" s="58" t="s">
        <v>616</v>
      </c>
      <c r="N829" s="55"/>
      <c r="O829" s="55">
        <v>2</v>
      </c>
      <c r="P829" s="55"/>
      <c r="Q829" s="55">
        <v>2</v>
      </c>
      <c r="R829" s="55">
        <v>55</v>
      </c>
      <c r="S829" s="55">
        <v>66</v>
      </c>
      <c r="T829" s="52">
        <f t="shared" si="12"/>
        <v>850.55630709677405</v>
      </c>
      <c r="U829" s="53">
        <f>(G829/S829)/1.2026</f>
        <v>0.39056791094043719</v>
      </c>
      <c r="V829" s="1" t="s">
        <v>138</v>
      </c>
    </row>
    <row r="830" spans="1:22">
      <c r="A830" s="69" t="s">
        <v>138</v>
      </c>
      <c r="B830" s="1" t="s">
        <v>532</v>
      </c>
      <c r="C830" s="113" t="s">
        <v>34</v>
      </c>
      <c r="D830" s="114">
        <v>299700</v>
      </c>
      <c r="E830" s="115" t="s">
        <v>586</v>
      </c>
      <c r="F830" s="115" t="s">
        <v>639</v>
      </c>
      <c r="G830" s="112">
        <v>37</v>
      </c>
      <c r="H830" s="55">
        <v>4</v>
      </c>
      <c r="I830" s="55">
        <v>2</v>
      </c>
      <c r="J830" s="55">
        <v>3</v>
      </c>
      <c r="K830" s="55">
        <v>1</v>
      </c>
      <c r="L830" s="55">
        <v>4</v>
      </c>
      <c r="M830" s="58"/>
      <c r="N830" s="55"/>
      <c r="O830" s="55">
        <v>4</v>
      </c>
      <c r="P830" s="55"/>
      <c r="Q830" s="55"/>
      <c r="R830" s="55">
        <v>66</v>
      </c>
      <c r="S830" s="55">
        <v>76</v>
      </c>
      <c r="T830" s="52">
        <f t="shared" si="12"/>
        <v>772.3933199999999</v>
      </c>
      <c r="U830" s="53">
        <f>(G830/S830)/1.2547</f>
        <v>0.38801474875520675</v>
      </c>
      <c r="V830" s="1" t="s">
        <v>662</v>
      </c>
    </row>
    <row r="831" spans="1:22">
      <c r="A831" s="74" t="s">
        <v>17</v>
      </c>
      <c r="B831" s="47" t="s">
        <v>96</v>
      </c>
      <c r="C831" s="118" t="s">
        <v>90</v>
      </c>
      <c r="D831" s="120">
        <v>335500</v>
      </c>
      <c r="E831" s="116" t="s">
        <v>590</v>
      </c>
      <c r="F831" s="116" t="s">
        <v>631</v>
      </c>
      <c r="G831" s="111">
        <v>36</v>
      </c>
      <c r="H831" s="55">
        <v>2</v>
      </c>
      <c r="I831" s="55">
        <v>3</v>
      </c>
      <c r="J831" s="55">
        <v>1</v>
      </c>
      <c r="K831" s="55">
        <v>3</v>
      </c>
      <c r="L831" s="55"/>
      <c r="M831" s="58"/>
      <c r="N831" s="55"/>
      <c r="O831" s="55">
        <v>3</v>
      </c>
      <c r="P831" s="55"/>
      <c r="Q831" s="55"/>
      <c r="R831" s="55">
        <v>80</v>
      </c>
      <c r="S831" s="55">
        <v>76</v>
      </c>
      <c r="T831" s="52">
        <f t="shared" si="12"/>
        <v>866.71951666666666</v>
      </c>
      <c r="U831" s="53">
        <f>(G831/S831)/1.2237</f>
        <v>0.38709177946091017</v>
      </c>
      <c r="V831" s="1" t="s">
        <v>17</v>
      </c>
    </row>
    <row r="832" spans="1:22">
      <c r="A832" s="59" t="s">
        <v>209</v>
      </c>
      <c r="B832" s="86" t="s">
        <v>370</v>
      </c>
      <c r="C832" s="118" t="s">
        <v>70</v>
      </c>
      <c r="D832" s="159">
        <v>123900</v>
      </c>
      <c r="E832" s="118" t="s">
        <v>586</v>
      </c>
      <c r="F832" s="115" t="s">
        <v>626</v>
      </c>
      <c r="G832" s="111">
        <v>38</v>
      </c>
      <c r="H832" s="61">
        <v>6</v>
      </c>
      <c r="I832" s="61">
        <v>3</v>
      </c>
      <c r="J832" s="61">
        <v>3</v>
      </c>
      <c r="K832" s="61">
        <v>2</v>
      </c>
      <c r="L832" s="61"/>
      <c r="M832" s="61"/>
      <c r="N832" s="61">
        <v>1</v>
      </c>
      <c r="O832" s="61">
        <v>6</v>
      </c>
      <c r="P832" s="61"/>
      <c r="Q832" s="61">
        <v>2</v>
      </c>
      <c r="R832" s="61">
        <v>55</v>
      </c>
      <c r="S832" s="61">
        <v>80</v>
      </c>
      <c r="T832" s="52">
        <f t="shared" si="12"/>
        <v>324.69625263157894</v>
      </c>
      <c r="U832" s="53">
        <f>(G832/S832)/1.2448</f>
        <v>0.38158740359897175</v>
      </c>
      <c r="V832" s="1" t="s">
        <v>692</v>
      </c>
    </row>
    <row r="833" spans="1:22">
      <c r="A833" s="75" t="s">
        <v>265</v>
      </c>
      <c r="B833" s="47" t="s">
        <v>563</v>
      </c>
      <c r="C833" s="118" t="s">
        <v>18</v>
      </c>
      <c r="D833" s="120">
        <v>399500</v>
      </c>
      <c r="E833" s="113" t="s">
        <v>590</v>
      </c>
      <c r="F833" s="116" t="s">
        <v>624</v>
      </c>
      <c r="G833" s="112">
        <v>36</v>
      </c>
      <c r="H833" s="55">
        <v>5</v>
      </c>
      <c r="I833" s="55">
        <v>8</v>
      </c>
      <c r="J833" s="55">
        <v>3</v>
      </c>
      <c r="K833" s="55">
        <v>2</v>
      </c>
      <c r="L833" s="55"/>
      <c r="M833" s="58" t="s">
        <v>616</v>
      </c>
      <c r="N833" s="55"/>
      <c r="O833" s="55">
        <v>3</v>
      </c>
      <c r="P833" s="55">
        <v>1</v>
      </c>
      <c r="Q833" s="55">
        <v>2</v>
      </c>
      <c r="R833" s="55">
        <v>69</v>
      </c>
      <c r="S833" s="55">
        <v>82</v>
      </c>
      <c r="T833" s="52">
        <f t="shared" si="12"/>
        <v>1049.3799666666666</v>
      </c>
      <c r="U833" s="53">
        <f>(G833/S833)/1.1532</f>
        <v>0.38070099743661329</v>
      </c>
      <c r="V833" s="1" t="s">
        <v>607</v>
      </c>
    </row>
    <row r="834" spans="1:22">
      <c r="A834" s="75" t="s">
        <v>138</v>
      </c>
      <c r="B834" s="47" t="s">
        <v>554</v>
      </c>
      <c r="C834" s="118" t="s">
        <v>76</v>
      </c>
      <c r="D834" s="120">
        <v>360300</v>
      </c>
      <c r="E834" s="115" t="s">
        <v>586</v>
      </c>
      <c r="F834" s="115" t="s">
        <v>597</v>
      </c>
      <c r="G834" s="111">
        <v>36</v>
      </c>
      <c r="H834" s="61">
        <v>4</v>
      </c>
      <c r="I834" s="61">
        <v>2</v>
      </c>
      <c r="J834" s="61">
        <v>4</v>
      </c>
      <c r="K834" s="61">
        <v>3</v>
      </c>
      <c r="L834" s="61"/>
      <c r="M834" s="61" t="s">
        <v>601</v>
      </c>
      <c r="N834" s="61">
        <v>0.1</v>
      </c>
      <c r="O834" s="61">
        <v>3</v>
      </c>
      <c r="P834" s="61"/>
      <c r="Q834" s="61">
        <v>1</v>
      </c>
      <c r="R834" s="61">
        <v>33</v>
      </c>
      <c r="S834" s="61">
        <v>79</v>
      </c>
      <c r="T834" s="52">
        <f t="shared" ref="T834:T897" si="13">(D834/1000)/U834</f>
        <v>956.85471500000006</v>
      </c>
      <c r="U834" s="53">
        <f>(G834/S834)/1.2102</f>
        <v>0.37654619280420226</v>
      </c>
      <c r="V834" s="64" t="s">
        <v>138</v>
      </c>
    </row>
    <row r="835" spans="1:22">
      <c r="A835" s="75" t="s">
        <v>138</v>
      </c>
      <c r="B835" s="47" t="s">
        <v>181</v>
      </c>
      <c r="C835" s="118" t="s">
        <v>66</v>
      </c>
      <c r="D835" s="120">
        <v>275500</v>
      </c>
      <c r="E835" s="116" t="s">
        <v>590</v>
      </c>
      <c r="F835" s="116" t="s">
        <v>626</v>
      </c>
      <c r="G835" s="111">
        <v>22</v>
      </c>
      <c r="H835" s="55">
        <v>3</v>
      </c>
      <c r="I835" s="55">
        <v>3</v>
      </c>
      <c r="J835" s="55">
        <v>2</v>
      </c>
      <c r="K835" s="55">
        <v>1</v>
      </c>
      <c r="L835" s="55"/>
      <c r="M835" s="58" t="s">
        <v>616</v>
      </c>
      <c r="N835" s="55"/>
      <c r="O835" s="55">
        <v>3</v>
      </c>
      <c r="P835" s="55"/>
      <c r="Q835" s="55">
        <v>2</v>
      </c>
      <c r="R835" s="55">
        <v>50</v>
      </c>
      <c r="S835" s="55">
        <v>48</v>
      </c>
      <c r="T835" s="52">
        <f t="shared" si="13"/>
        <v>735.55494545454553</v>
      </c>
      <c r="U835" s="53">
        <f>(G835/S835)/1.2237</f>
        <v>0.37454713845986215</v>
      </c>
      <c r="V835" s="1" t="s">
        <v>17</v>
      </c>
    </row>
    <row r="836" spans="1:22">
      <c r="A836" s="69" t="s">
        <v>304</v>
      </c>
      <c r="B836" s="1" t="s">
        <v>568</v>
      </c>
      <c r="C836" s="113" t="s">
        <v>45</v>
      </c>
      <c r="D836" s="114">
        <v>279500</v>
      </c>
      <c r="E836" s="115" t="s">
        <v>586</v>
      </c>
      <c r="F836" s="115" t="s">
        <v>612</v>
      </c>
      <c r="G836" s="112">
        <v>21</v>
      </c>
      <c r="H836" s="55">
        <v>1</v>
      </c>
      <c r="I836" s="55">
        <v>2</v>
      </c>
      <c r="J836" s="55"/>
      <c r="K836" s="55">
        <v>1</v>
      </c>
      <c r="L836" s="55">
        <v>11</v>
      </c>
      <c r="M836" s="58"/>
      <c r="N836" s="55"/>
      <c r="O836" s="55">
        <v>2</v>
      </c>
      <c r="P836" s="55"/>
      <c r="Q836" s="55"/>
      <c r="R836" s="55">
        <v>100</v>
      </c>
      <c r="S836" s="55">
        <v>45</v>
      </c>
      <c r="T836" s="52">
        <f t="shared" si="13"/>
        <v>751.47567857142849</v>
      </c>
      <c r="U836" s="53">
        <f>(G836/S836)/1.2547</f>
        <v>0.37193485826625228</v>
      </c>
      <c r="V836" s="1" t="s">
        <v>741</v>
      </c>
    </row>
    <row r="837" spans="1:22">
      <c r="A837" s="74" t="s">
        <v>17</v>
      </c>
      <c r="B837" s="47" t="s">
        <v>55</v>
      </c>
      <c r="C837" s="118" t="s">
        <v>52</v>
      </c>
      <c r="D837" s="120">
        <v>336100</v>
      </c>
      <c r="E837" s="115" t="s">
        <v>586</v>
      </c>
      <c r="F837" s="118" t="s">
        <v>610</v>
      </c>
      <c r="G837" s="112">
        <v>28</v>
      </c>
      <c r="H837" s="61">
        <v>7</v>
      </c>
      <c r="I837" s="61">
        <v>1</v>
      </c>
      <c r="J837" s="61">
        <v>2</v>
      </c>
      <c r="K837" s="61">
        <v>1</v>
      </c>
      <c r="L837" s="61"/>
      <c r="M837" s="61" t="s">
        <v>598</v>
      </c>
      <c r="N837" s="61"/>
      <c r="O837" s="61">
        <v>2</v>
      </c>
      <c r="P837" s="61"/>
      <c r="Q837" s="61">
        <v>3</v>
      </c>
      <c r="R837" s="61">
        <v>75</v>
      </c>
      <c r="S837" s="61">
        <v>66</v>
      </c>
      <c r="T837" s="52">
        <f t="shared" si="13"/>
        <v>903.78250285714296</v>
      </c>
      <c r="U837" s="53">
        <f>G837/((S837/1)*1.1408)</f>
        <v>0.37188150792638869</v>
      </c>
      <c r="V837" s="1" t="s">
        <v>17</v>
      </c>
    </row>
    <row r="838" spans="1:22">
      <c r="A838" s="57" t="s">
        <v>17</v>
      </c>
      <c r="B838" s="86" t="s">
        <v>317</v>
      </c>
      <c r="C838" s="115" t="s">
        <v>58</v>
      </c>
      <c r="D838" s="122">
        <v>190500</v>
      </c>
      <c r="E838" s="113" t="s">
        <v>590</v>
      </c>
      <c r="F838" s="116" t="s">
        <v>615</v>
      </c>
      <c r="G838" s="112">
        <v>37</v>
      </c>
      <c r="H838" s="55">
        <v>5</v>
      </c>
      <c r="I838" s="55">
        <v>4</v>
      </c>
      <c r="J838" s="55">
        <v>7</v>
      </c>
      <c r="K838" s="55"/>
      <c r="L838" s="55"/>
      <c r="M838" s="58" t="s">
        <v>637</v>
      </c>
      <c r="N838" s="55"/>
      <c r="O838" s="55"/>
      <c r="P838" s="55"/>
      <c r="Q838" s="55">
        <v>3</v>
      </c>
      <c r="R838" s="55">
        <v>100</v>
      </c>
      <c r="S838" s="55">
        <v>87</v>
      </c>
      <c r="T838" s="52">
        <f t="shared" si="13"/>
        <v>516.55568108108105</v>
      </c>
      <c r="U838" s="53">
        <f>(G838/S838)/1.1532</f>
        <v>0.36878889726139358</v>
      </c>
      <c r="V838" s="1" t="s">
        <v>810</v>
      </c>
    </row>
    <row r="839" spans="1:22">
      <c r="A839" s="46" t="s">
        <v>138</v>
      </c>
      <c r="B839" s="47" t="s">
        <v>531</v>
      </c>
      <c r="C839" s="115" t="s">
        <v>29</v>
      </c>
      <c r="D839" s="117">
        <v>368200</v>
      </c>
      <c r="E839" s="115" t="s">
        <v>586</v>
      </c>
      <c r="F839" s="115" t="s">
        <v>640</v>
      </c>
      <c r="G839" s="111">
        <v>27</v>
      </c>
      <c r="H839" s="61">
        <v>2</v>
      </c>
      <c r="I839" s="61"/>
      <c r="J839" s="61">
        <v>1</v>
      </c>
      <c r="K839" s="61">
        <v>1</v>
      </c>
      <c r="L839" s="61"/>
      <c r="M839" s="81" t="s">
        <v>668</v>
      </c>
      <c r="N839" s="61">
        <v>2</v>
      </c>
      <c r="O839" s="61">
        <v>1</v>
      </c>
      <c r="P839" s="61"/>
      <c r="Q839" s="61">
        <v>2</v>
      </c>
      <c r="R839" s="61">
        <v>100</v>
      </c>
      <c r="S839" s="61">
        <v>59</v>
      </c>
      <c r="T839" s="52">
        <f t="shared" si="13"/>
        <v>1002.1913066666666</v>
      </c>
      <c r="U839" s="53">
        <f>(G839/S839)/1.2456</f>
        <v>0.36739492505143528</v>
      </c>
      <c r="V839" s="54" t="s">
        <v>836</v>
      </c>
    </row>
    <row r="840" spans="1:22">
      <c r="A840" s="46" t="s">
        <v>138</v>
      </c>
      <c r="B840" s="47" t="s">
        <v>531</v>
      </c>
      <c r="C840" s="115" t="s">
        <v>29</v>
      </c>
      <c r="D840" s="117">
        <v>368200</v>
      </c>
      <c r="E840" s="116" t="s">
        <v>590</v>
      </c>
      <c r="F840" s="116" t="s">
        <v>612</v>
      </c>
      <c r="G840" s="111">
        <v>36</v>
      </c>
      <c r="H840" s="55">
        <v>6</v>
      </c>
      <c r="I840" s="55">
        <v>3</v>
      </c>
      <c r="J840" s="55">
        <v>4</v>
      </c>
      <c r="K840" s="55">
        <v>1</v>
      </c>
      <c r="L840" s="55"/>
      <c r="M840" s="58" t="s">
        <v>616</v>
      </c>
      <c r="N840" s="55">
        <v>0.1</v>
      </c>
      <c r="O840" s="55">
        <v>2</v>
      </c>
      <c r="P840" s="55"/>
      <c r="Q840" s="55">
        <v>3</v>
      </c>
      <c r="R840" s="55">
        <v>55</v>
      </c>
      <c r="S840" s="55">
        <v>82</v>
      </c>
      <c r="T840" s="52">
        <f t="shared" si="13"/>
        <v>1002.5554155555556</v>
      </c>
      <c r="U840" s="53">
        <f>(G840/S840)/1.1954</f>
        <v>0.36726149426459964</v>
      </c>
      <c r="V840" s="1" t="s">
        <v>837</v>
      </c>
    </row>
    <row r="841" spans="1:22">
      <c r="A841" s="72" t="s">
        <v>209</v>
      </c>
      <c r="B841" s="47" t="s">
        <v>397</v>
      </c>
      <c r="C841" s="115" t="s">
        <v>49</v>
      </c>
      <c r="D841" s="117">
        <v>270300</v>
      </c>
      <c r="E841" s="115" t="s">
        <v>586</v>
      </c>
      <c r="F841" s="115" t="s">
        <v>633</v>
      </c>
      <c r="G841" s="112">
        <v>23</v>
      </c>
      <c r="H841" s="61">
        <v>6</v>
      </c>
      <c r="I841" s="61">
        <v>5</v>
      </c>
      <c r="J841" s="61">
        <v>1</v>
      </c>
      <c r="K841" s="61"/>
      <c r="L841" s="61"/>
      <c r="M841" s="61" t="s">
        <v>598</v>
      </c>
      <c r="N841" s="61"/>
      <c r="O841" s="61">
        <v>4</v>
      </c>
      <c r="P841" s="61"/>
      <c r="Q841" s="61">
        <v>3</v>
      </c>
      <c r="R841" s="61">
        <v>72</v>
      </c>
      <c r="S841" s="61">
        <v>52</v>
      </c>
      <c r="T841" s="52">
        <f t="shared" si="13"/>
        <v>740.30234086956534</v>
      </c>
      <c r="U841" s="66">
        <f>(G841/S841)/1.2114</f>
        <v>0.36512109320430269</v>
      </c>
      <c r="V841" s="1" t="s">
        <v>209</v>
      </c>
    </row>
    <row r="842" spans="1:22">
      <c r="A842" s="46" t="s">
        <v>265</v>
      </c>
      <c r="B842" s="47" t="s">
        <v>274</v>
      </c>
      <c r="C842" s="115" t="s">
        <v>37</v>
      </c>
      <c r="D842" s="117">
        <v>436700</v>
      </c>
      <c r="E842" s="115" t="s">
        <v>586</v>
      </c>
      <c r="F842" s="115" t="s">
        <v>587</v>
      </c>
      <c r="G842" s="112">
        <v>35</v>
      </c>
      <c r="H842" s="48">
        <v>6</v>
      </c>
      <c r="I842" s="48">
        <v>11</v>
      </c>
      <c r="J842" s="48">
        <v>2</v>
      </c>
      <c r="K842" s="48">
        <v>3</v>
      </c>
      <c r="M842" s="51" t="s">
        <v>668</v>
      </c>
      <c r="N842" s="48">
        <v>0.1</v>
      </c>
      <c r="O842" s="48">
        <v>8</v>
      </c>
      <c r="P842" s="48">
        <v>5</v>
      </c>
      <c r="Q842" s="48">
        <v>6</v>
      </c>
      <c r="R842" s="48">
        <v>52</v>
      </c>
      <c r="S842" s="48">
        <v>77</v>
      </c>
      <c r="T842" s="52">
        <f t="shared" si="13"/>
        <v>1196.6977440000001</v>
      </c>
      <c r="U842" s="53">
        <f>(G842/S842)/1.2456</f>
        <v>0.36492088515209903</v>
      </c>
      <c r="V842" s="54" t="s">
        <v>808</v>
      </c>
    </row>
    <row r="843" spans="1:22">
      <c r="A843" s="89" t="s">
        <v>288</v>
      </c>
      <c r="B843" s="94" t="s">
        <v>391</v>
      </c>
      <c r="C843" s="113" t="s">
        <v>52</v>
      </c>
      <c r="D843" s="159">
        <v>117300</v>
      </c>
      <c r="E843" s="115" t="s">
        <v>590</v>
      </c>
      <c r="F843" s="115" t="s">
        <v>640</v>
      </c>
      <c r="G843" s="112">
        <v>13</v>
      </c>
      <c r="H843" s="55">
        <v>2</v>
      </c>
      <c r="I843" s="55">
        <v>1</v>
      </c>
      <c r="J843" s="55">
        <v>1</v>
      </c>
      <c r="K843" s="55"/>
      <c r="L843" s="55">
        <v>6</v>
      </c>
      <c r="M843" s="58" t="s">
        <v>601</v>
      </c>
      <c r="N843" s="55"/>
      <c r="O843" s="55">
        <v>1</v>
      </c>
      <c r="P843" s="55"/>
      <c r="Q843" s="55"/>
      <c r="R843" s="55">
        <v>100</v>
      </c>
      <c r="S843" s="160">
        <v>29</v>
      </c>
      <c r="T843" s="52">
        <f t="shared" si="13"/>
        <v>322.27182461538462</v>
      </c>
      <c r="U843" s="53">
        <f>(G843/S843)/1.2316</f>
        <v>0.36397845247561345</v>
      </c>
      <c r="V843" s="1" t="s">
        <v>702</v>
      </c>
    </row>
    <row r="844" spans="1:22">
      <c r="A844" s="69" t="s">
        <v>138</v>
      </c>
      <c r="B844" s="70" t="s">
        <v>542</v>
      </c>
      <c r="C844" s="113" t="s">
        <v>49</v>
      </c>
      <c r="D844" s="128">
        <v>325700</v>
      </c>
      <c r="E844" s="113" t="s">
        <v>590</v>
      </c>
      <c r="F844" s="116" t="s">
        <v>608</v>
      </c>
      <c r="G844" s="111">
        <v>8</v>
      </c>
      <c r="H844" s="55"/>
      <c r="I844" s="55">
        <v>2</v>
      </c>
      <c r="J844" s="55"/>
      <c r="K844" s="55">
        <v>1</v>
      </c>
      <c r="L844" s="55"/>
      <c r="M844" s="58"/>
      <c r="N844" s="55"/>
      <c r="O844" s="55"/>
      <c r="P844" s="55"/>
      <c r="Q844" s="55"/>
      <c r="R844" s="55">
        <v>100</v>
      </c>
      <c r="S844" s="160">
        <v>17</v>
      </c>
      <c r="T844" s="52">
        <f t="shared" si="13"/>
        <v>895.52436375000002</v>
      </c>
      <c r="U844" s="53">
        <f>(G844/S844)/1.2939</f>
        <v>0.36369753094838675</v>
      </c>
      <c r="V844" s="1" t="s">
        <v>609</v>
      </c>
    </row>
    <row r="845" spans="1:22">
      <c r="A845" s="75" t="s">
        <v>138</v>
      </c>
      <c r="B845" s="47" t="s">
        <v>206</v>
      </c>
      <c r="C845" s="118" t="s">
        <v>122</v>
      </c>
      <c r="D845" s="120">
        <v>304700</v>
      </c>
      <c r="E845" s="115" t="s">
        <v>586</v>
      </c>
      <c r="F845" s="118" t="s">
        <v>591</v>
      </c>
      <c r="G845" s="112">
        <v>29</v>
      </c>
      <c r="H845" s="61">
        <v>4</v>
      </c>
      <c r="I845" s="61">
        <v>10</v>
      </c>
      <c r="J845" s="61">
        <v>5</v>
      </c>
      <c r="K845" s="61">
        <v>1</v>
      </c>
      <c r="L845" s="61"/>
      <c r="M845" s="61" t="s">
        <v>601</v>
      </c>
      <c r="N845" s="61"/>
      <c r="O845" s="61">
        <v>1</v>
      </c>
      <c r="P845" s="61"/>
      <c r="Q845" s="61">
        <v>2</v>
      </c>
      <c r="R845" s="61">
        <v>92</v>
      </c>
      <c r="S845" s="61">
        <v>70</v>
      </c>
      <c r="T845" s="52">
        <f t="shared" si="13"/>
        <v>839.03873103448279</v>
      </c>
      <c r="U845" s="53">
        <f>G845/((S845/1)*1.1408)</f>
        <v>0.3631536766179122</v>
      </c>
      <c r="V845" s="64" t="s">
        <v>622</v>
      </c>
    </row>
    <row r="846" spans="1:22">
      <c r="A846" s="75" t="s">
        <v>138</v>
      </c>
      <c r="B846" s="47" t="s">
        <v>550</v>
      </c>
      <c r="C846" s="118" t="s">
        <v>76</v>
      </c>
      <c r="D846" s="120">
        <v>451100</v>
      </c>
      <c r="E846" s="115" t="s">
        <v>586</v>
      </c>
      <c r="F846" s="115" t="s">
        <v>597</v>
      </c>
      <c r="G846" s="111">
        <v>37</v>
      </c>
      <c r="H846" s="61">
        <v>3</v>
      </c>
      <c r="I846" s="61">
        <v>2</v>
      </c>
      <c r="J846" s="61">
        <v>1</v>
      </c>
      <c r="K846" s="61">
        <v>1</v>
      </c>
      <c r="L846" s="61"/>
      <c r="M846" s="61"/>
      <c r="N846" s="61">
        <v>1</v>
      </c>
      <c r="O846" s="61">
        <v>2</v>
      </c>
      <c r="P846" s="61"/>
      <c r="Q846" s="61">
        <v>1</v>
      </c>
      <c r="R846" s="61">
        <v>40</v>
      </c>
      <c r="S846" s="61">
        <v>85</v>
      </c>
      <c r="T846" s="52">
        <f t="shared" si="13"/>
        <v>1254.1433432432432</v>
      </c>
      <c r="U846" s="53">
        <f>(G846/S846)/1.2102</f>
        <v>0.35968775214597493</v>
      </c>
      <c r="V846" s="64" t="s">
        <v>656</v>
      </c>
    </row>
    <row r="847" spans="1:22">
      <c r="A847" s="46" t="s">
        <v>138</v>
      </c>
      <c r="B847" s="86" t="s">
        <v>340</v>
      </c>
      <c r="C847" s="115" t="s">
        <v>49</v>
      </c>
      <c r="D847" s="122">
        <v>198300</v>
      </c>
      <c r="E847" s="115" t="s">
        <v>586</v>
      </c>
      <c r="F847" s="115" t="s">
        <v>633</v>
      </c>
      <c r="G847" s="112">
        <v>32</v>
      </c>
      <c r="H847" s="61">
        <v>3</v>
      </c>
      <c r="I847" s="61">
        <v>4</v>
      </c>
      <c r="J847" s="61">
        <v>1</v>
      </c>
      <c r="K847" s="61">
        <v>2</v>
      </c>
      <c r="L847" s="61"/>
      <c r="M847" s="78" t="s">
        <v>743</v>
      </c>
      <c r="N847" s="61">
        <v>1.1000000000000001</v>
      </c>
      <c r="O847" s="61">
        <v>7</v>
      </c>
      <c r="P847" s="61">
        <v>1</v>
      </c>
      <c r="Q847" s="61">
        <v>5</v>
      </c>
      <c r="R847" s="61">
        <v>85</v>
      </c>
      <c r="S847" s="61">
        <v>74</v>
      </c>
      <c r="T847" s="52">
        <f t="shared" si="13"/>
        <v>555.51018375000001</v>
      </c>
      <c r="U847" s="66">
        <f>(G847/S847)/1.2114</f>
        <v>0.35696915340303159</v>
      </c>
      <c r="V847" s="1" t="s">
        <v>138</v>
      </c>
    </row>
    <row r="848" spans="1:22">
      <c r="A848" s="57" t="s">
        <v>134</v>
      </c>
      <c r="B848" s="94" t="s">
        <v>336</v>
      </c>
      <c r="C848" s="118" t="s">
        <v>116</v>
      </c>
      <c r="D848" s="159">
        <v>120400</v>
      </c>
      <c r="E848" s="116" t="s">
        <v>590</v>
      </c>
      <c r="F848" s="116" t="s">
        <v>597</v>
      </c>
      <c r="G848" s="111">
        <v>9</v>
      </c>
      <c r="H848" s="55">
        <v>2</v>
      </c>
      <c r="I848" s="55">
        <v>1</v>
      </c>
      <c r="J848" s="55"/>
      <c r="K848" s="55"/>
      <c r="L848" s="55"/>
      <c r="M848" s="58" t="s">
        <v>616</v>
      </c>
      <c r="N848" s="55"/>
      <c r="O848" s="55">
        <v>1</v>
      </c>
      <c r="P848" s="55">
        <v>1</v>
      </c>
      <c r="Q848" s="55">
        <v>1</v>
      </c>
      <c r="R848" s="55">
        <v>66</v>
      </c>
      <c r="S848" s="160">
        <v>21</v>
      </c>
      <c r="T848" s="52">
        <f t="shared" si="13"/>
        <v>337.85042666666669</v>
      </c>
      <c r="U848" s="53">
        <f>(G848/S848)/1.2026</f>
        <v>0.35637072058159702</v>
      </c>
      <c r="V848" s="1" t="s">
        <v>652</v>
      </c>
    </row>
    <row r="849" spans="1:22">
      <c r="A849" s="69" t="s">
        <v>304</v>
      </c>
      <c r="B849" s="1" t="s">
        <v>568</v>
      </c>
      <c r="C849" s="113" t="s">
        <v>45</v>
      </c>
      <c r="D849" s="114">
        <v>279500</v>
      </c>
      <c r="E849" s="116" t="s">
        <v>590</v>
      </c>
      <c r="F849" s="116" t="s">
        <v>610</v>
      </c>
      <c r="G849" s="111">
        <v>8</v>
      </c>
      <c r="H849" s="55">
        <v>1</v>
      </c>
      <c r="I849" s="55">
        <v>2</v>
      </c>
      <c r="J849" s="55">
        <v>1</v>
      </c>
      <c r="K849" s="55"/>
      <c r="L849" s="55">
        <v>3</v>
      </c>
      <c r="M849" s="58"/>
      <c r="N849" s="55"/>
      <c r="O849" s="55"/>
      <c r="P849" s="55"/>
      <c r="Q849" s="55"/>
      <c r="R849" s="55">
        <v>66</v>
      </c>
      <c r="S849" s="160">
        <v>19</v>
      </c>
      <c r="T849" s="52">
        <f t="shared" si="13"/>
        <v>785.0246625000002</v>
      </c>
      <c r="U849" s="53">
        <f>(G849/S849)/1.1826</f>
        <v>0.35603976964226897</v>
      </c>
      <c r="V849" s="1" t="s">
        <v>702</v>
      </c>
    </row>
    <row r="850" spans="1:22">
      <c r="A850" s="76" t="s">
        <v>17</v>
      </c>
      <c r="B850" s="1" t="s">
        <v>489</v>
      </c>
      <c r="C850" s="113" t="s">
        <v>45</v>
      </c>
      <c r="D850" s="114">
        <v>388100</v>
      </c>
      <c r="E850" s="116" t="s">
        <v>590</v>
      </c>
      <c r="F850" s="116" t="s">
        <v>610</v>
      </c>
      <c r="G850" s="111">
        <v>40</v>
      </c>
      <c r="H850" s="55">
        <v>4</v>
      </c>
      <c r="I850" s="55">
        <v>5</v>
      </c>
      <c r="J850" s="55">
        <v>4</v>
      </c>
      <c r="K850" s="55"/>
      <c r="L850" s="55"/>
      <c r="M850" s="56" t="s">
        <v>643</v>
      </c>
      <c r="N850" s="55"/>
      <c r="O850" s="55">
        <v>6</v>
      </c>
      <c r="P850" s="55"/>
      <c r="Q850" s="55">
        <v>4</v>
      </c>
      <c r="R850" s="55">
        <v>77</v>
      </c>
      <c r="S850" s="55">
        <v>96</v>
      </c>
      <c r="T850" s="52">
        <f t="shared" si="13"/>
        <v>1101.5209440000001</v>
      </c>
      <c r="U850" s="53">
        <f>(G850/S850)/1.1826</f>
        <v>0.3523310220418287</v>
      </c>
      <c r="V850" s="1" t="s">
        <v>790</v>
      </c>
    </row>
    <row r="851" spans="1:22">
      <c r="A851" s="72" t="s">
        <v>209</v>
      </c>
      <c r="B851" s="47" t="s">
        <v>225</v>
      </c>
      <c r="C851" s="115" t="s">
        <v>49</v>
      </c>
      <c r="D851" s="117">
        <v>342000</v>
      </c>
      <c r="E851" s="113" t="s">
        <v>590</v>
      </c>
      <c r="F851" s="116" t="s">
        <v>608</v>
      </c>
      <c r="G851" s="111">
        <v>35</v>
      </c>
      <c r="H851" s="55">
        <v>12</v>
      </c>
      <c r="I851" s="55">
        <v>2</v>
      </c>
      <c r="J851" s="55"/>
      <c r="K851" s="55">
        <v>3</v>
      </c>
      <c r="L851" s="55"/>
      <c r="M851" s="56" t="s">
        <v>648</v>
      </c>
      <c r="N851" s="55"/>
      <c r="O851" s="55">
        <v>11</v>
      </c>
      <c r="P851" s="55">
        <v>6</v>
      </c>
      <c r="Q851" s="55">
        <v>6</v>
      </c>
      <c r="R851" s="55">
        <v>42</v>
      </c>
      <c r="S851" s="55">
        <v>77</v>
      </c>
      <c r="T851" s="52">
        <f t="shared" si="13"/>
        <v>973.53035999999997</v>
      </c>
      <c r="U851" s="53">
        <f>(G851/S851)/1.2939</f>
        <v>0.35129875148423723</v>
      </c>
      <c r="V851" s="1" t="s">
        <v>209</v>
      </c>
    </row>
    <row r="852" spans="1:22">
      <c r="A852" s="76" t="s">
        <v>17</v>
      </c>
      <c r="B852" s="1" t="s">
        <v>490</v>
      </c>
      <c r="C852" s="113" t="s">
        <v>45</v>
      </c>
      <c r="D852" s="114">
        <v>435300</v>
      </c>
      <c r="E852" s="115" t="s">
        <v>586</v>
      </c>
      <c r="F852" s="115" t="s">
        <v>612</v>
      </c>
      <c r="G852" s="112">
        <v>33</v>
      </c>
      <c r="H852" s="55">
        <v>9</v>
      </c>
      <c r="I852" s="55">
        <v>2</v>
      </c>
      <c r="J852" s="55">
        <v>2</v>
      </c>
      <c r="K852" s="55"/>
      <c r="L852" s="55"/>
      <c r="M852" s="58" t="s">
        <v>616</v>
      </c>
      <c r="N852" s="55"/>
      <c r="O852" s="55">
        <v>2</v>
      </c>
      <c r="P852" s="55"/>
      <c r="Q852" s="55">
        <v>1</v>
      </c>
      <c r="R852" s="55">
        <v>90</v>
      </c>
      <c r="S852" s="55">
        <v>75</v>
      </c>
      <c r="T852" s="52">
        <f t="shared" si="13"/>
        <v>1241.2975227272727</v>
      </c>
      <c r="U852" s="53">
        <f>(G852/S852)/1.2547</f>
        <v>0.35068143779389499</v>
      </c>
      <c r="V852" s="1" t="s">
        <v>614</v>
      </c>
    </row>
    <row r="853" spans="1:22">
      <c r="A853" s="57" t="s">
        <v>17</v>
      </c>
      <c r="B853" s="47" t="s">
        <v>499</v>
      </c>
      <c r="C853" s="115" t="s">
        <v>58</v>
      </c>
      <c r="D853" s="117">
        <v>380400</v>
      </c>
      <c r="E853" s="113" t="s">
        <v>590</v>
      </c>
      <c r="F853" s="116" t="s">
        <v>615</v>
      </c>
      <c r="G853" s="112">
        <v>29</v>
      </c>
      <c r="H853" s="55">
        <v>7</v>
      </c>
      <c r="I853" s="55">
        <v>1</v>
      </c>
      <c r="J853" s="55"/>
      <c r="K853" s="55">
        <v>1</v>
      </c>
      <c r="L853" s="55"/>
      <c r="M853" s="58" t="s">
        <v>616</v>
      </c>
      <c r="N853" s="55">
        <v>0.1</v>
      </c>
      <c r="O853" s="55">
        <v>2</v>
      </c>
      <c r="P853" s="55">
        <v>1</v>
      </c>
      <c r="Q853" s="55">
        <v>1</v>
      </c>
      <c r="R853" s="55">
        <v>50</v>
      </c>
      <c r="S853" s="55">
        <v>72</v>
      </c>
      <c r="T853" s="52">
        <f t="shared" si="13"/>
        <v>1089.1297986206896</v>
      </c>
      <c r="U853" s="53">
        <f>(G853/S853)/1.1532</f>
        <v>0.34926966508652252</v>
      </c>
      <c r="V853" s="1" t="s">
        <v>622</v>
      </c>
    </row>
    <row r="854" spans="1:22">
      <c r="A854" s="48" t="s">
        <v>130</v>
      </c>
      <c r="B854" s="1" t="s">
        <v>522</v>
      </c>
      <c r="C854" s="113" t="s">
        <v>49</v>
      </c>
      <c r="D854" s="117">
        <v>238200</v>
      </c>
      <c r="E854" s="113" t="s">
        <v>590</v>
      </c>
      <c r="F854" s="116" t="s">
        <v>608</v>
      </c>
      <c r="G854" s="111">
        <v>14</v>
      </c>
      <c r="H854" s="55">
        <v>1</v>
      </c>
      <c r="I854" s="55">
        <v>3</v>
      </c>
      <c r="J854" s="55"/>
      <c r="K854" s="55">
        <v>2</v>
      </c>
      <c r="L854" s="55"/>
      <c r="M854" s="58"/>
      <c r="N854" s="55"/>
      <c r="O854" s="55">
        <v>2</v>
      </c>
      <c r="P854" s="55"/>
      <c r="Q854" s="55"/>
      <c r="R854" s="55">
        <v>100</v>
      </c>
      <c r="S854" s="160">
        <v>31</v>
      </c>
      <c r="T854" s="52">
        <f t="shared" si="13"/>
        <v>682.45831285714291</v>
      </c>
      <c r="U854" s="53">
        <f>(G854/S854)/1.2939</f>
        <v>0.34903230792627438</v>
      </c>
      <c r="V854" s="1" t="s">
        <v>17</v>
      </c>
    </row>
    <row r="855" spans="1:22">
      <c r="A855" s="69" t="s">
        <v>138</v>
      </c>
      <c r="B855" s="1" t="s">
        <v>540</v>
      </c>
      <c r="C855" s="113" t="s">
        <v>45</v>
      </c>
      <c r="D855" s="114">
        <v>354100</v>
      </c>
      <c r="E855" s="115" t="s">
        <v>586</v>
      </c>
      <c r="F855" s="115" t="s">
        <v>612</v>
      </c>
      <c r="G855" s="112">
        <v>38</v>
      </c>
      <c r="H855" s="55">
        <v>5</v>
      </c>
      <c r="I855" s="55">
        <v>3</v>
      </c>
      <c r="J855" s="55">
        <v>2</v>
      </c>
      <c r="K855" s="55">
        <v>1</v>
      </c>
      <c r="L855" s="55">
        <v>1</v>
      </c>
      <c r="M855" s="56" t="s">
        <v>687</v>
      </c>
      <c r="N855" s="55">
        <v>0.2</v>
      </c>
      <c r="O855" s="55">
        <v>6</v>
      </c>
      <c r="P855" s="55"/>
      <c r="Q855" s="55">
        <v>3</v>
      </c>
      <c r="R855" s="55">
        <v>50</v>
      </c>
      <c r="S855" s="55">
        <v>87</v>
      </c>
      <c r="T855" s="52">
        <f t="shared" si="13"/>
        <v>1017.1885918421052</v>
      </c>
      <c r="U855" s="53">
        <f>(G855/S855)/1.2547</f>
        <v>0.34811636980585187</v>
      </c>
      <c r="V855" s="1" t="s">
        <v>656</v>
      </c>
    </row>
    <row r="856" spans="1:22">
      <c r="A856" s="76" t="s">
        <v>17</v>
      </c>
      <c r="B856" s="1" t="s">
        <v>46</v>
      </c>
      <c r="C856" s="113" t="s">
        <v>45</v>
      </c>
      <c r="D856" s="114">
        <v>273500</v>
      </c>
      <c r="E856" s="116" t="s">
        <v>590</v>
      </c>
      <c r="F856" s="116" t="s">
        <v>610</v>
      </c>
      <c r="G856" s="111">
        <v>36</v>
      </c>
      <c r="H856" s="55"/>
      <c r="I856" s="55">
        <v>6</v>
      </c>
      <c r="J856" s="55"/>
      <c r="K856" s="55">
        <v>2</v>
      </c>
      <c r="L856" s="55"/>
      <c r="M856" s="56" t="s">
        <v>588</v>
      </c>
      <c r="N856" s="55"/>
      <c r="O856" s="55">
        <v>5</v>
      </c>
      <c r="P856" s="55"/>
      <c r="Q856" s="55">
        <v>1</v>
      </c>
      <c r="R856" s="55">
        <v>66</v>
      </c>
      <c r="S856" s="55">
        <v>88</v>
      </c>
      <c r="T856" s="52">
        <f t="shared" si="13"/>
        <v>790.63379999999995</v>
      </c>
      <c r="U856" s="53">
        <f>(G856/S856)/1.1826</f>
        <v>0.34592500345925004</v>
      </c>
      <c r="V856" s="1" t="s">
        <v>629</v>
      </c>
    </row>
    <row r="857" spans="1:22">
      <c r="A857" s="57" t="s">
        <v>17</v>
      </c>
      <c r="B857" s="47" t="s">
        <v>493</v>
      </c>
      <c r="C857" s="115" t="s">
        <v>49</v>
      </c>
      <c r="D857" s="117">
        <v>444400</v>
      </c>
      <c r="E857" s="113" t="s">
        <v>590</v>
      </c>
      <c r="F857" s="116" t="s">
        <v>608</v>
      </c>
      <c r="G857" s="111">
        <v>33</v>
      </c>
      <c r="H857" s="55">
        <v>9</v>
      </c>
      <c r="I857" s="55">
        <v>4</v>
      </c>
      <c r="J857" s="55">
        <v>2</v>
      </c>
      <c r="K857" s="55"/>
      <c r="L857" s="55"/>
      <c r="M857" s="58" t="s">
        <v>616</v>
      </c>
      <c r="N857" s="55"/>
      <c r="O857" s="55">
        <v>2</v>
      </c>
      <c r="P857" s="55"/>
      <c r="Q857" s="55">
        <v>5</v>
      </c>
      <c r="R857" s="55">
        <v>69</v>
      </c>
      <c r="S857" s="55">
        <v>74</v>
      </c>
      <c r="T857" s="52">
        <f t="shared" si="13"/>
        <v>1289.4144799999999</v>
      </c>
      <c r="U857" s="53">
        <f>(G857/S857)/1.2939</f>
        <v>0.34465255888858948</v>
      </c>
      <c r="V857" s="1" t="s">
        <v>17</v>
      </c>
    </row>
    <row r="858" spans="1:22">
      <c r="A858" s="75" t="s">
        <v>138</v>
      </c>
      <c r="B858" s="47" t="s">
        <v>175</v>
      </c>
      <c r="C858" s="118" t="s">
        <v>52</v>
      </c>
      <c r="D858" s="120">
        <v>261600</v>
      </c>
      <c r="E858" s="115" t="s">
        <v>586</v>
      </c>
      <c r="F858" s="118" t="s">
        <v>610</v>
      </c>
      <c r="G858" s="112">
        <v>33</v>
      </c>
      <c r="H858" s="61">
        <v>8</v>
      </c>
      <c r="I858" s="61">
        <v>4</v>
      </c>
      <c r="J858" s="61">
        <v>3</v>
      </c>
      <c r="K858" s="61">
        <v>1</v>
      </c>
      <c r="L858" s="61"/>
      <c r="M858" s="78" t="s">
        <v>588</v>
      </c>
      <c r="N858" s="61">
        <v>0.2</v>
      </c>
      <c r="O858" s="61">
        <v>5</v>
      </c>
      <c r="P858" s="61"/>
      <c r="Q858" s="61">
        <v>4</v>
      </c>
      <c r="R858" s="61">
        <v>50</v>
      </c>
      <c r="S858" s="61">
        <v>84</v>
      </c>
      <c r="T858" s="52">
        <f t="shared" si="13"/>
        <v>759.64834909090916</v>
      </c>
      <c r="U858" s="53">
        <f>G858/((S858/1)*1.1408)</f>
        <v>0.34436986575836503</v>
      </c>
      <c r="V858" s="1" t="s">
        <v>725</v>
      </c>
    </row>
    <row r="859" spans="1:22">
      <c r="A859" s="57" t="s">
        <v>17</v>
      </c>
      <c r="B859" s="47" t="s">
        <v>485</v>
      </c>
      <c r="C859" s="115" t="s">
        <v>29</v>
      </c>
      <c r="D859" s="117">
        <v>345800</v>
      </c>
      <c r="E859" s="115" t="s">
        <v>586</v>
      </c>
      <c r="F859" s="115" t="s">
        <v>640</v>
      </c>
      <c r="G859" s="111">
        <v>38</v>
      </c>
      <c r="H859" s="61">
        <v>3</v>
      </c>
      <c r="I859" s="61">
        <v>5</v>
      </c>
      <c r="J859" s="61">
        <v>2</v>
      </c>
      <c r="K859" s="61">
        <v>1</v>
      </c>
      <c r="L859" s="61"/>
      <c r="M859" s="88"/>
      <c r="N859" s="61"/>
      <c r="O859" s="61">
        <v>3</v>
      </c>
      <c r="P859" s="61"/>
      <c r="Q859" s="61"/>
      <c r="R859" s="61">
        <v>62</v>
      </c>
      <c r="S859" s="61">
        <v>89</v>
      </c>
      <c r="T859" s="52">
        <f t="shared" si="13"/>
        <v>1008.8114400000001</v>
      </c>
      <c r="U859" s="53">
        <f>(G859/S859)/1.2456</f>
        <v>0.34277961796309525</v>
      </c>
      <c r="V859" s="54" t="s">
        <v>735</v>
      </c>
    </row>
    <row r="860" spans="1:22">
      <c r="A860" s="72" t="s">
        <v>209</v>
      </c>
      <c r="B860" s="86" t="s">
        <v>359</v>
      </c>
      <c r="C860" s="115" t="s">
        <v>29</v>
      </c>
      <c r="D860" s="122">
        <v>102400</v>
      </c>
      <c r="E860" s="116" t="s">
        <v>590</v>
      </c>
      <c r="F860" s="116" t="s">
        <v>612</v>
      </c>
      <c r="G860" s="111">
        <v>34</v>
      </c>
      <c r="H860" s="55">
        <v>5</v>
      </c>
      <c r="I860" s="55">
        <v>1</v>
      </c>
      <c r="J860" s="55">
        <v>2</v>
      </c>
      <c r="K860" s="55">
        <v>5</v>
      </c>
      <c r="L860" s="55"/>
      <c r="M860" s="58" t="s">
        <v>616</v>
      </c>
      <c r="N860" s="55">
        <v>0.1</v>
      </c>
      <c r="O860" s="55">
        <v>1</v>
      </c>
      <c r="P860" s="55"/>
      <c r="Q860" s="55">
        <v>2</v>
      </c>
      <c r="R860" s="55">
        <v>66</v>
      </c>
      <c r="S860" s="55">
        <v>83</v>
      </c>
      <c r="T860" s="52">
        <f t="shared" si="13"/>
        <v>298.82187294117648</v>
      </c>
      <c r="U860" s="53">
        <f>(G860/S860)/1.1954</f>
        <v>0.34267906492961975</v>
      </c>
      <c r="V860" s="1" t="s">
        <v>657</v>
      </c>
    </row>
    <row r="861" spans="1:22">
      <c r="A861" s="75" t="s">
        <v>138</v>
      </c>
      <c r="B861" s="47" t="s">
        <v>194</v>
      </c>
      <c r="C861" s="118" t="s">
        <v>100</v>
      </c>
      <c r="D861" s="120">
        <v>343500</v>
      </c>
      <c r="E861" s="116" t="s">
        <v>590</v>
      </c>
      <c r="F861" s="116" t="s">
        <v>633</v>
      </c>
      <c r="G861" s="111">
        <v>35</v>
      </c>
      <c r="H861" s="55">
        <v>8</v>
      </c>
      <c r="I861" s="55">
        <v>2</v>
      </c>
      <c r="J861" s="55">
        <v>5</v>
      </c>
      <c r="K861" s="55">
        <v>1</v>
      </c>
      <c r="L861" s="55"/>
      <c r="M861" s="58" t="s">
        <v>598</v>
      </c>
      <c r="N861" s="55">
        <v>0.2</v>
      </c>
      <c r="O861" s="55">
        <v>4</v>
      </c>
      <c r="P861" s="55">
        <v>3</v>
      </c>
      <c r="Q861" s="55">
        <v>2</v>
      </c>
      <c r="R861" s="55">
        <v>70</v>
      </c>
      <c r="S861" s="55">
        <v>85</v>
      </c>
      <c r="T861" s="52">
        <f t="shared" si="13"/>
        <v>1003.2261</v>
      </c>
      <c r="U861" s="53">
        <f>(G861/S861)/1.2026</f>
        <v>0.34239539820584813</v>
      </c>
      <c r="V861" s="1" t="s">
        <v>627</v>
      </c>
    </row>
    <row r="862" spans="1:22">
      <c r="A862" s="76" t="s">
        <v>17</v>
      </c>
      <c r="B862" s="1" t="s">
        <v>491</v>
      </c>
      <c r="C862" s="113" t="s">
        <v>45</v>
      </c>
      <c r="D862" s="114">
        <v>381100</v>
      </c>
      <c r="E862" s="115" t="s">
        <v>586</v>
      </c>
      <c r="F862" s="115" t="s">
        <v>612</v>
      </c>
      <c r="G862" s="112">
        <v>30</v>
      </c>
      <c r="H862" s="55">
        <v>8</v>
      </c>
      <c r="I862" s="55">
        <v>2</v>
      </c>
      <c r="J862" s="55">
        <v>2</v>
      </c>
      <c r="K862" s="55">
        <v>1</v>
      </c>
      <c r="L862" s="55"/>
      <c r="M862" s="58"/>
      <c r="N862" s="55"/>
      <c r="O862" s="55">
        <v>2</v>
      </c>
      <c r="P862" s="55"/>
      <c r="Q862" s="55">
        <v>2</v>
      </c>
      <c r="R862" s="55">
        <v>60</v>
      </c>
      <c r="S862" s="55">
        <v>70</v>
      </c>
      <c r="T862" s="52">
        <f t="shared" si="13"/>
        <v>1115.7210633333334</v>
      </c>
      <c r="U862" s="53">
        <f>(G862/S862)/1.2547</f>
        <v>0.34157282902002756</v>
      </c>
      <c r="V862" s="1" t="s">
        <v>751</v>
      </c>
    </row>
    <row r="863" spans="1:22">
      <c r="A863" s="59" t="s">
        <v>209</v>
      </c>
      <c r="B863" s="1" t="s">
        <v>393</v>
      </c>
      <c r="C863" s="113" t="s">
        <v>24</v>
      </c>
      <c r="D863" s="114">
        <v>260600</v>
      </c>
      <c r="E863" s="116" t="s">
        <v>590</v>
      </c>
      <c r="F863" s="116" t="s">
        <v>630</v>
      </c>
      <c r="G863" s="111">
        <v>15</v>
      </c>
      <c r="H863" s="55">
        <v>2</v>
      </c>
      <c r="I863" s="55">
        <v>4</v>
      </c>
      <c r="J863" s="55"/>
      <c r="K863" s="55"/>
      <c r="L863" s="55"/>
      <c r="M863" s="58" t="s">
        <v>616</v>
      </c>
      <c r="N863" s="55"/>
      <c r="O863" s="55">
        <v>4</v>
      </c>
      <c r="P863" s="55"/>
      <c r="Q863" s="55">
        <v>3</v>
      </c>
      <c r="R863" s="55">
        <v>50</v>
      </c>
      <c r="S863" s="160">
        <v>35</v>
      </c>
      <c r="T863" s="52">
        <f t="shared" si="13"/>
        <v>763.54931333333343</v>
      </c>
      <c r="U863" s="53">
        <f>(G863/S863)/1.2557</f>
        <v>0.34130081115826116</v>
      </c>
      <c r="V863" s="1" t="s">
        <v>657</v>
      </c>
    </row>
    <row r="864" spans="1:22">
      <c r="A864" s="59" t="s">
        <v>209</v>
      </c>
      <c r="B864" s="47" t="s">
        <v>238</v>
      </c>
      <c r="C864" s="118" t="s">
        <v>70</v>
      </c>
      <c r="D864" s="120">
        <v>285000</v>
      </c>
      <c r="E864" s="118" t="s">
        <v>586</v>
      </c>
      <c r="F864" s="115" t="s">
        <v>626</v>
      </c>
      <c r="G864" s="111">
        <v>29</v>
      </c>
      <c r="H864" s="61">
        <v>5</v>
      </c>
      <c r="I864" s="61">
        <v>4</v>
      </c>
      <c r="J864" s="61">
        <v>1</v>
      </c>
      <c r="K864" s="61">
        <v>2</v>
      </c>
      <c r="L864" s="61"/>
      <c r="M864" s="61" t="s">
        <v>601</v>
      </c>
      <c r="N864" s="61">
        <v>1</v>
      </c>
      <c r="O864" s="61">
        <v>4</v>
      </c>
      <c r="P864" s="61"/>
      <c r="Q864" s="61">
        <v>2</v>
      </c>
      <c r="R864" s="61">
        <v>44</v>
      </c>
      <c r="S864" s="61">
        <v>69</v>
      </c>
      <c r="T864" s="52">
        <f t="shared" si="13"/>
        <v>844.10317241379312</v>
      </c>
      <c r="U864" s="53">
        <f>(G864/S864)/1.2448</f>
        <v>0.33763645169703066</v>
      </c>
      <c r="V864" s="1" t="s">
        <v>663</v>
      </c>
    </row>
    <row r="865" spans="1:22">
      <c r="A865" s="74" t="s">
        <v>17</v>
      </c>
      <c r="B865" s="168" t="s">
        <v>497</v>
      </c>
      <c r="C865" s="113" t="s">
        <v>52</v>
      </c>
      <c r="D865" s="120">
        <v>386000</v>
      </c>
      <c r="E865" s="115" t="s">
        <v>590</v>
      </c>
      <c r="F865" s="115" t="s">
        <v>640</v>
      </c>
      <c r="G865" s="112">
        <v>37</v>
      </c>
      <c r="H865" s="113">
        <v>9</v>
      </c>
      <c r="I865" s="113"/>
      <c r="J865" s="113">
        <v>6</v>
      </c>
      <c r="K865" s="113">
        <v>1</v>
      </c>
      <c r="L865" s="113"/>
      <c r="M865" s="124" t="s">
        <v>665</v>
      </c>
      <c r="N865" s="113"/>
      <c r="O865" s="113">
        <v>2</v>
      </c>
      <c r="P865" s="113"/>
      <c r="Q865" s="113">
        <v>3</v>
      </c>
      <c r="R865" s="113">
        <v>88</v>
      </c>
      <c r="S865" s="113">
        <v>90</v>
      </c>
      <c r="T865" s="52">
        <f t="shared" si="13"/>
        <v>1156.3725405405405</v>
      </c>
      <c r="U865" s="53">
        <f>(G865/S865)/1.2316</f>
        <v>0.33380246111652412</v>
      </c>
      <c r="V865" s="1" t="s">
        <v>17</v>
      </c>
    </row>
    <row r="866" spans="1:22">
      <c r="A866" s="57" t="s">
        <v>17</v>
      </c>
      <c r="B866" s="47" t="s">
        <v>516</v>
      </c>
      <c r="C866" s="48" t="s">
        <v>116</v>
      </c>
      <c r="D866" s="49">
        <v>287700</v>
      </c>
      <c r="E866" s="48" t="s">
        <v>586</v>
      </c>
      <c r="F866" s="48" t="s">
        <v>602</v>
      </c>
      <c r="G866" s="50">
        <v>23</v>
      </c>
      <c r="H866" s="61">
        <v>2</v>
      </c>
      <c r="I866" s="61">
        <v>2</v>
      </c>
      <c r="J866" s="61">
        <v>1</v>
      </c>
      <c r="K866" s="61">
        <v>3</v>
      </c>
      <c r="L866" s="61"/>
      <c r="M866" s="78" t="s">
        <v>643</v>
      </c>
      <c r="N866" s="61"/>
      <c r="O866" s="61">
        <v>3</v>
      </c>
      <c r="P866" s="61"/>
      <c r="Q866" s="61">
        <v>2</v>
      </c>
      <c r="R866" s="61">
        <v>75</v>
      </c>
      <c r="S866" s="61">
        <v>57</v>
      </c>
      <c r="T866" s="52">
        <f t="shared" si="13"/>
        <v>863.72293304347829</v>
      </c>
      <c r="U866" s="66">
        <f>(G866/S866)/1.2114</f>
        <v>0.33309292713374983</v>
      </c>
      <c r="V866" s="1" t="s">
        <v>17</v>
      </c>
    </row>
    <row r="867" spans="1:22">
      <c r="A867" s="75" t="s">
        <v>138</v>
      </c>
      <c r="B867" s="86" t="s">
        <v>337</v>
      </c>
      <c r="C867" s="61" t="s">
        <v>24</v>
      </c>
      <c r="D867" s="90">
        <v>123900</v>
      </c>
      <c r="E867" s="48" t="s">
        <v>586</v>
      </c>
      <c r="F867" s="48" t="s">
        <v>631</v>
      </c>
      <c r="G867" s="63">
        <v>9</v>
      </c>
      <c r="H867" s="61">
        <v>3</v>
      </c>
      <c r="I867" s="61">
        <v>1</v>
      </c>
      <c r="J867" s="61">
        <v>2</v>
      </c>
      <c r="K867" s="61"/>
      <c r="L867" s="61"/>
      <c r="M867" s="61"/>
      <c r="N867" s="61"/>
      <c r="O867" s="61">
        <v>1</v>
      </c>
      <c r="P867" s="61"/>
      <c r="Q867" s="61">
        <v>1</v>
      </c>
      <c r="R867" s="61">
        <v>75</v>
      </c>
      <c r="S867" s="161">
        <v>23</v>
      </c>
      <c r="T867" s="52">
        <f t="shared" si="13"/>
        <v>372.32913666666667</v>
      </c>
      <c r="U867" s="53">
        <f>(G867/S867)/1.1759</f>
        <v>0.33277008914540945</v>
      </c>
      <c r="V867" s="47" t="s">
        <v>688</v>
      </c>
    </row>
    <row r="868" spans="1:22">
      <c r="A868" s="79" t="s">
        <v>209</v>
      </c>
      <c r="B868" s="94" t="s">
        <v>364</v>
      </c>
      <c r="C868" s="55" t="s">
        <v>45</v>
      </c>
      <c r="D868" s="95">
        <v>117300</v>
      </c>
      <c r="E868" s="4" t="s">
        <v>590</v>
      </c>
      <c r="F868" s="4" t="s">
        <v>610</v>
      </c>
      <c r="G868" s="63">
        <v>16</v>
      </c>
      <c r="H868" s="55">
        <v>3</v>
      </c>
      <c r="I868" s="55">
        <v>5</v>
      </c>
      <c r="J868" s="55">
        <v>2</v>
      </c>
      <c r="K868" s="55">
        <v>1</v>
      </c>
      <c r="L868" s="55"/>
      <c r="M868" s="58" t="s">
        <v>616</v>
      </c>
      <c r="N868" s="55"/>
      <c r="O868" s="55">
        <v>4</v>
      </c>
      <c r="P868" s="55"/>
      <c r="Q868" s="55">
        <v>3</v>
      </c>
      <c r="R868" s="55">
        <v>50</v>
      </c>
      <c r="S868" s="55">
        <v>41</v>
      </c>
      <c r="T868" s="52">
        <f t="shared" si="13"/>
        <v>355.46738625</v>
      </c>
      <c r="U868" s="53">
        <f>(G868/S868)/1.1826</f>
        <v>0.3299880791806396</v>
      </c>
      <c r="V868" s="1" t="s">
        <v>613</v>
      </c>
    </row>
    <row r="869" spans="1:22">
      <c r="A869" s="74" t="s">
        <v>17</v>
      </c>
      <c r="B869" s="1" t="s">
        <v>492</v>
      </c>
      <c r="C869" s="55" t="s">
        <v>49</v>
      </c>
      <c r="D869" s="62">
        <v>275700</v>
      </c>
      <c r="E869" s="55" t="s">
        <v>590</v>
      </c>
      <c r="F869" s="4" t="s">
        <v>608</v>
      </c>
      <c r="G869" s="63">
        <v>34</v>
      </c>
      <c r="H869" s="55">
        <v>6</v>
      </c>
      <c r="I869" s="55"/>
      <c r="J869" s="55">
        <v>1</v>
      </c>
      <c r="K869" s="55">
        <v>1</v>
      </c>
      <c r="L869" s="55"/>
      <c r="M869" s="58" t="s">
        <v>601</v>
      </c>
      <c r="N869" s="55"/>
      <c r="O869" s="55">
        <v>2</v>
      </c>
      <c r="P869" s="55"/>
      <c r="Q869" s="55"/>
      <c r="R869" s="55">
        <v>66</v>
      </c>
      <c r="S869" s="55">
        <v>80</v>
      </c>
      <c r="T869" s="52">
        <f t="shared" si="13"/>
        <v>839.36054117647063</v>
      </c>
      <c r="U869" s="53">
        <f>(G869/S869)/1.2939</f>
        <v>0.32846433263776176</v>
      </c>
      <c r="V869" s="1" t="s">
        <v>749</v>
      </c>
    </row>
    <row r="870" spans="1:22">
      <c r="A870" s="46" t="s">
        <v>138</v>
      </c>
      <c r="B870" s="47" t="s">
        <v>544</v>
      </c>
      <c r="C870" s="48" t="s">
        <v>58</v>
      </c>
      <c r="D870" s="49">
        <v>384200</v>
      </c>
      <c r="E870" s="48" t="s">
        <v>586</v>
      </c>
      <c r="F870" s="61" t="s">
        <v>608</v>
      </c>
      <c r="G870" s="63">
        <v>31</v>
      </c>
      <c r="H870" s="61">
        <v>3</v>
      </c>
      <c r="I870" s="61">
        <v>3</v>
      </c>
      <c r="J870" s="61">
        <v>4</v>
      </c>
      <c r="K870" s="61"/>
      <c r="L870" s="61"/>
      <c r="M870" s="61" t="s">
        <v>616</v>
      </c>
      <c r="N870" s="61">
        <v>0.1</v>
      </c>
      <c r="O870" s="61">
        <v>2</v>
      </c>
      <c r="P870" s="61"/>
      <c r="Q870" s="61">
        <v>2</v>
      </c>
      <c r="R870" s="61">
        <v>50</v>
      </c>
      <c r="S870" s="61">
        <v>83</v>
      </c>
      <c r="T870" s="52">
        <f t="shared" si="13"/>
        <v>1175.2492096774195</v>
      </c>
      <c r="U870" s="53">
        <f>(G870/S870)/1.1425</f>
        <v>0.3269093880994437</v>
      </c>
      <c r="V870" s="47" t="s">
        <v>699</v>
      </c>
    </row>
    <row r="871" spans="1:22">
      <c r="A871" s="69" t="s">
        <v>265</v>
      </c>
      <c r="B871" s="1" t="s">
        <v>904</v>
      </c>
      <c r="C871" s="55" t="s">
        <v>45</v>
      </c>
      <c r="D871" s="71">
        <v>282300</v>
      </c>
      <c r="E871" s="4" t="s">
        <v>590</v>
      </c>
      <c r="F871" s="4" t="s">
        <v>610</v>
      </c>
      <c r="G871" s="63">
        <v>32</v>
      </c>
      <c r="H871" s="55">
        <v>4</v>
      </c>
      <c r="I871" s="55">
        <v>6</v>
      </c>
      <c r="J871" s="55">
        <v>1</v>
      </c>
      <c r="K871" s="55">
        <v>3</v>
      </c>
      <c r="L871" s="55"/>
      <c r="M871" s="58"/>
      <c r="N871" s="55"/>
      <c r="O871" s="55">
        <v>4</v>
      </c>
      <c r="P871" s="55">
        <v>2</v>
      </c>
      <c r="Q871" s="55">
        <v>2</v>
      </c>
      <c r="R871" s="55">
        <v>40</v>
      </c>
      <c r="S871" s="55">
        <v>83</v>
      </c>
      <c r="T871" s="52">
        <f t="shared" si="13"/>
        <v>865.91819812500012</v>
      </c>
      <c r="U871" s="53">
        <f>(G871/S871)/1.1826</f>
        <v>0.32601231919051138</v>
      </c>
      <c r="V871" s="1" t="s">
        <v>607</v>
      </c>
    </row>
    <row r="872" spans="1:22">
      <c r="A872" s="46" t="s">
        <v>138</v>
      </c>
      <c r="B872" s="86" t="s">
        <v>341</v>
      </c>
      <c r="C872" s="48" t="s">
        <v>49</v>
      </c>
      <c r="D872" s="87">
        <v>202800</v>
      </c>
      <c r="E872" s="48" t="s">
        <v>586</v>
      </c>
      <c r="F872" s="48" t="s">
        <v>633</v>
      </c>
      <c r="G872" s="50">
        <v>31</v>
      </c>
      <c r="H872" s="61">
        <v>4</v>
      </c>
      <c r="I872" s="61">
        <v>4</v>
      </c>
      <c r="J872" s="61">
        <v>3</v>
      </c>
      <c r="K872" s="61">
        <v>1</v>
      </c>
      <c r="L872" s="61"/>
      <c r="M872" s="61"/>
      <c r="N872" s="61"/>
      <c r="O872" s="61">
        <v>1</v>
      </c>
      <c r="P872" s="61"/>
      <c r="Q872" s="61"/>
      <c r="R872" s="61">
        <v>62</v>
      </c>
      <c r="S872" s="61">
        <v>79</v>
      </c>
      <c r="T872" s="52">
        <f t="shared" si="13"/>
        <v>626.06715096774201</v>
      </c>
      <c r="U872" s="66">
        <f>(G872/S872)/1.2114</f>
        <v>0.32392691372885851</v>
      </c>
      <c r="V872" s="1" t="s">
        <v>622</v>
      </c>
    </row>
    <row r="873" spans="1:22">
      <c r="A873" s="46" t="s">
        <v>265</v>
      </c>
      <c r="B873" s="47" t="s">
        <v>279</v>
      </c>
      <c r="C873" s="48" t="s">
        <v>58</v>
      </c>
      <c r="D873" s="49">
        <v>249700</v>
      </c>
      <c r="E873" s="48" t="s">
        <v>586</v>
      </c>
      <c r="F873" s="61" t="s">
        <v>608</v>
      </c>
      <c r="G873" s="63">
        <v>24</v>
      </c>
      <c r="H873" s="61">
        <v>5</v>
      </c>
      <c r="I873" s="61">
        <v>4</v>
      </c>
      <c r="J873" s="61">
        <v>2</v>
      </c>
      <c r="K873" s="61">
        <v>1</v>
      </c>
      <c r="L873" s="61"/>
      <c r="M873" s="61"/>
      <c r="N873" s="61"/>
      <c r="O873" s="61">
        <v>2</v>
      </c>
      <c r="P873" s="61">
        <v>2</v>
      </c>
      <c r="Q873" s="61">
        <v>2</v>
      </c>
      <c r="R873" s="61">
        <v>66</v>
      </c>
      <c r="S873" s="61">
        <v>65</v>
      </c>
      <c r="T873" s="52">
        <f t="shared" si="13"/>
        <v>772.63942708333332</v>
      </c>
      <c r="U873" s="53">
        <f>(G873/S873)/1.1425</f>
        <v>0.323177916175728</v>
      </c>
      <c r="V873" s="47" t="s">
        <v>622</v>
      </c>
    </row>
    <row r="874" spans="1:22">
      <c r="A874" s="57" t="s">
        <v>17</v>
      </c>
      <c r="B874" s="1" t="s">
        <v>44</v>
      </c>
      <c r="C874" s="55" t="s">
        <v>37</v>
      </c>
      <c r="D874" s="49">
        <v>258900</v>
      </c>
      <c r="E874" s="48" t="s">
        <v>590</v>
      </c>
      <c r="F874" s="4" t="s">
        <v>591</v>
      </c>
      <c r="G874" s="50">
        <v>38</v>
      </c>
      <c r="H874" s="55">
        <v>3</v>
      </c>
      <c r="I874" s="55">
        <v>5</v>
      </c>
      <c r="J874" s="55">
        <v>4</v>
      </c>
      <c r="K874" s="55">
        <v>1</v>
      </c>
      <c r="L874" s="55"/>
      <c r="M874" s="58"/>
      <c r="N874" s="55"/>
      <c r="O874" s="55">
        <v>2</v>
      </c>
      <c r="P874" s="55"/>
      <c r="Q874" s="55"/>
      <c r="R874" s="55">
        <v>62</v>
      </c>
      <c r="S874" s="55">
        <v>96</v>
      </c>
      <c r="T874" s="52">
        <f t="shared" si="13"/>
        <v>805.54418526315794</v>
      </c>
      <c r="U874" s="53">
        <f>(G874/S874)/1.2316</f>
        <v>0.32139763992638298</v>
      </c>
      <c r="V874" s="1" t="s">
        <v>853</v>
      </c>
    </row>
    <row r="875" spans="1:22">
      <c r="A875" s="75" t="s">
        <v>138</v>
      </c>
      <c r="B875" s="47" t="s">
        <v>528</v>
      </c>
      <c r="C875" s="61" t="s">
        <v>24</v>
      </c>
      <c r="D875" s="62">
        <v>281800</v>
      </c>
      <c r="E875" s="48" t="s">
        <v>586</v>
      </c>
      <c r="F875" s="48" t="s">
        <v>631</v>
      </c>
      <c r="G875" s="63">
        <v>32</v>
      </c>
      <c r="H875" s="61">
        <v>3</v>
      </c>
      <c r="I875" s="61">
        <v>4</v>
      </c>
      <c r="J875" s="61">
        <v>3</v>
      </c>
      <c r="K875" s="61">
        <v>1</v>
      </c>
      <c r="L875" s="61"/>
      <c r="M875" s="61" t="s">
        <v>616</v>
      </c>
      <c r="N875" s="61">
        <v>1</v>
      </c>
      <c r="O875" s="61">
        <v>3</v>
      </c>
      <c r="P875" s="61"/>
      <c r="Q875" s="61">
        <v>3</v>
      </c>
      <c r="R875" s="61">
        <v>42</v>
      </c>
      <c r="S875" s="61">
        <v>85</v>
      </c>
      <c r="T875" s="52">
        <f t="shared" si="13"/>
        <v>880.19789687499997</v>
      </c>
      <c r="U875" s="53">
        <f>(G875/S875)/1.1759</f>
        <v>0.32015527530852467</v>
      </c>
      <c r="V875" s="47" t="s">
        <v>138</v>
      </c>
    </row>
    <row r="876" spans="1:22">
      <c r="A876" s="57" t="s">
        <v>17</v>
      </c>
      <c r="B876" s="60" t="s">
        <v>85</v>
      </c>
      <c r="C876" s="48" t="s">
        <v>82</v>
      </c>
      <c r="D876" s="49">
        <v>367200</v>
      </c>
      <c r="E876" s="4" t="s">
        <v>590</v>
      </c>
      <c r="F876" s="4" t="s">
        <v>661</v>
      </c>
      <c r="G876" s="63">
        <v>12</v>
      </c>
      <c r="H876" s="55">
        <v>3</v>
      </c>
      <c r="I876" s="55"/>
      <c r="J876" s="55">
        <v>1</v>
      </c>
      <c r="K876" s="55"/>
      <c r="L876" s="55"/>
      <c r="M876" s="58" t="s">
        <v>598</v>
      </c>
      <c r="N876" s="55"/>
      <c r="O876" s="55">
        <v>1</v>
      </c>
      <c r="P876" s="55"/>
      <c r="Q876" s="55">
        <v>2</v>
      </c>
      <c r="R876" s="55">
        <v>66</v>
      </c>
      <c r="S876" s="160">
        <v>30</v>
      </c>
      <c r="T876" s="52">
        <f t="shared" si="13"/>
        <v>1159.6175999999998</v>
      </c>
      <c r="U876" s="53">
        <f>(G876/S876)/1.2632</f>
        <v>0.31665611146295125</v>
      </c>
      <c r="V876" s="1" t="s">
        <v>777</v>
      </c>
    </row>
    <row r="877" spans="1:22">
      <c r="A877" s="76" t="s">
        <v>17</v>
      </c>
      <c r="B877" s="1" t="s">
        <v>489</v>
      </c>
      <c r="C877" s="55" t="s">
        <v>45</v>
      </c>
      <c r="D877" s="71">
        <v>388100</v>
      </c>
      <c r="E877" s="48" t="s">
        <v>586</v>
      </c>
      <c r="F877" s="48" t="s">
        <v>612</v>
      </c>
      <c r="G877" s="50">
        <v>33</v>
      </c>
      <c r="H877" s="55">
        <v>4</v>
      </c>
      <c r="I877" s="55">
        <v>3</v>
      </c>
      <c r="J877" s="55">
        <v>3</v>
      </c>
      <c r="K877" s="55"/>
      <c r="L877" s="55"/>
      <c r="M877" s="58"/>
      <c r="N877" s="55"/>
      <c r="O877" s="55">
        <v>3</v>
      </c>
      <c r="P877" s="55"/>
      <c r="Q877" s="55">
        <v>1</v>
      </c>
      <c r="R877" s="55">
        <v>71</v>
      </c>
      <c r="S877" s="55">
        <v>85</v>
      </c>
      <c r="T877" s="52">
        <f t="shared" si="13"/>
        <v>1254.2627560606061</v>
      </c>
      <c r="U877" s="53">
        <f>(G877/S877)/1.2547</f>
        <v>0.30942479805343676</v>
      </c>
      <c r="V877" s="1" t="s">
        <v>791</v>
      </c>
    </row>
    <row r="878" spans="1:22">
      <c r="A878" s="74" t="s">
        <v>17</v>
      </c>
      <c r="B878" s="94" t="s">
        <v>315</v>
      </c>
      <c r="C878" s="55" t="s">
        <v>52</v>
      </c>
      <c r="D878" s="90">
        <v>203800</v>
      </c>
      <c r="E878" s="48" t="s">
        <v>590</v>
      </c>
      <c r="F878" s="48" t="s">
        <v>640</v>
      </c>
      <c r="G878" s="50">
        <v>17</v>
      </c>
      <c r="H878" s="55">
        <v>1</v>
      </c>
      <c r="I878" s="55">
        <v>4</v>
      </c>
      <c r="J878" s="55">
        <v>1</v>
      </c>
      <c r="K878" s="55"/>
      <c r="L878" s="55"/>
      <c r="M878" s="58"/>
      <c r="N878" s="55"/>
      <c r="O878" s="55">
        <v>3</v>
      </c>
      <c r="P878" s="55"/>
      <c r="Q878" s="55"/>
      <c r="R878" s="55">
        <v>100</v>
      </c>
      <c r="S878" s="55">
        <v>45</v>
      </c>
      <c r="T878" s="52">
        <f t="shared" si="13"/>
        <v>664.41197647058823</v>
      </c>
      <c r="U878" s="53">
        <f>(G878/S878)/1.2316</f>
        <v>0.30673739670167083</v>
      </c>
      <c r="V878" s="1" t="s">
        <v>652</v>
      </c>
    </row>
    <row r="879" spans="1:22">
      <c r="A879" s="75" t="s">
        <v>138</v>
      </c>
      <c r="B879" s="47" t="s">
        <v>907</v>
      </c>
      <c r="C879" s="61" t="s">
        <v>106</v>
      </c>
      <c r="D879" s="62">
        <v>325200</v>
      </c>
      <c r="E879" s="48" t="s">
        <v>586</v>
      </c>
      <c r="F879" s="61" t="s">
        <v>624</v>
      </c>
      <c r="G879" s="63">
        <v>29</v>
      </c>
      <c r="H879" s="61">
        <v>7</v>
      </c>
      <c r="I879" s="61">
        <v>3</v>
      </c>
      <c r="J879" s="61">
        <v>6</v>
      </c>
      <c r="K879" s="61">
        <v>3</v>
      </c>
      <c r="L879" s="61"/>
      <c r="M879" s="61" t="s">
        <v>601</v>
      </c>
      <c r="N879" s="61"/>
      <c r="O879" s="61">
        <v>4</v>
      </c>
      <c r="P879" s="61"/>
      <c r="Q879" s="61">
        <v>4</v>
      </c>
      <c r="R879" s="61">
        <v>60</v>
      </c>
      <c r="S879" s="61">
        <v>83</v>
      </c>
      <c r="T879" s="52">
        <f t="shared" si="13"/>
        <v>1063.3759655172414</v>
      </c>
      <c r="U879" s="53">
        <f>(G879/S879)/1.1425</f>
        <v>0.30581845983496347</v>
      </c>
      <c r="V879" s="47" t="s">
        <v>138</v>
      </c>
    </row>
    <row r="880" spans="1:22">
      <c r="A880" s="69" t="s">
        <v>265</v>
      </c>
      <c r="B880" s="1" t="s">
        <v>904</v>
      </c>
      <c r="C880" s="55" t="s">
        <v>45</v>
      </c>
      <c r="D880" s="71">
        <v>282300</v>
      </c>
      <c r="E880" s="48" t="s">
        <v>586</v>
      </c>
      <c r="F880" s="48" t="s">
        <v>612</v>
      </c>
      <c r="G880" s="50">
        <v>29</v>
      </c>
      <c r="H880" s="55">
        <v>7</v>
      </c>
      <c r="I880" s="55">
        <v>4</v>
      </c>
      <c r="J880" s="55"/>
      <c r="K880" s="55">
        <v>4</v>
      </c>
      <c r="L880" s="55"/>
      <c r="M880" s="58" t="s">
        <v>616</v>
      </c>
      <c r="N880" s="55"/>
      <c r="O880" s="55">
        <v>5</v>
      </c>
      <c r="P880" s="55">
        <v>2</v>
      </c>
      <c r="Q880" s="55">
        <v>3</v>
      </c>
      <c r="R880" s="55">
        <v>36</v>
      </c>
      <c r="S880" s="55">
        <v>76</v>
      </c>
      <c r="T880" s="52">
        <f t="shared" si="13"/>
        <v>928.25301931034483</v>
      </c>
      <c r="U880" s="53">
        <f>(G880/S880)/1.2547</f>
        <v>0.30411966794327017</v>
      </c>
      <c r="V880" s="1" t="s">
        <v>685</v>
      </c>
    </row>
    <row r="881" spans="1:22">
      <c r="A881" s="89" t="s">
        <v>288</v>
      </c>
      <c r="B881" s="86" t="s">
        <v>391</v>
      </c>
      <c r="C881" s="61" t="s">
        <v>52</v>
      </c>
      <c r="D881" s="90">
        <v>117300</v>
      </c>
      <c r="E881" s="48" t="s">
        <v>586</v>
      </c>
      <c r="F881" s="61" t="s">
        <v>610</v>
      </c>
      <c r="G881" s="50">
        <v>21</v>
      </c>
      <c r="H881" s="61">
        <v>4</v>
      </c>
      <c r="I881" s="61">
        <v>3</v>
      </c>
      <c r="J881" s="61">
        <v>1</v>
      </c>
      <c r="K881" s="61">
        <v>2</v>
      </c>
      <c r="L881" s="61">
        <v>12</v>
      </c>
      <c r="M881" s="78" t="s">
        <v>588</v>
      </c>
      <c r="N881" s="61"/>
      <c r="O881" s="61">
        <v>4</v>
      </c>
      <c r="P881" s="61">
        <v>2</v>
      </c>
      <c r="Q881" s="61">
        <v>3</v>
      </c>
      <c r="R881" s="61">
        <v>57</v>
      </c>
      <c r="S881" s="61">
        <v>61</v>
      </c>
      <c r="T881" s="52">
        <f t="shared" si="13"/>
        <v>388.70315428571433</v>
      </c>
      <c r="U881" s="53">
        <f>G881/((S881/1)*1.1408)</f>
        <v>0.3017726990550203</v>
      </c>
      <c r="V881" s="1" t="s">
        <v>304</v>
      </c>
    </row>
    <row r="882" spans="1:22">
      <c r="A882" s="72" t="s">
        <v>209</v>
      </c>
      <c r="B882" s="86" t="s">
        <v>363</v>
      </c>
      <c r="C882" s="48" t="s">
        <v>37</v>
      </c>
      <c r="D882" s="87">
        <v>117400</v>
      </c>
      <c r="E882" s="48" t="s">
        <v>586</v>
      </c>
      <c r="F882" s="48" t="s">
        <v>587</v>
      </c>
      <c r="G882" s="50">
        <v>22</v>
      </c>
      <c r="H882" s="48">
        <v>5</v>
      </c>
      <c r="I882" s="48">
        <v>2</v>
      </c>
      <c r="K882" s="48">
        <v>1</v>
      </c>
      <c r="M882" s="48" t="s">
        <v>601</v>
      </c>
      <c r="O882" s="48">
        <v>3</v>
      </c>
      <c r="P882" s="48">
        <v>1</v>
      </c>
      <c r="Q882" s="48">
        <v>2</v>
      </c>
      <c r="R882" s="48">
        <v>57</v>
      </c>
      <c r="S882" s="48">
        <v>59</v>
      </c>
      <c r="T882" s="52">
        <f t="shared" si="13"/>
        <v>392.17149818181815</v>
      </c>
      <c r="U882" s="53">
        <f>(G882/S882)/1.2456</f>
        <v>0.29935882781968803</v>
      </c>
      <c r="V882" s="54" t="s">
        <v>627</v>
      </c>
    </row>
    <row r="883" spans="1:22">
      <c r="A883" s="74" t="s">
        <v>17</v>
      </c>
      <c r="B883" s="47" t="s">
        <v>498</v>
      </c>
      <c r="C883" s="61" t="s">
        <v>52</v>
      </c>
      <c r="D883" s="62">
        <v>246500</v>
      </c>
      <c r="E883" s="48" t="s">
        <v>586</v>
      </c>
      <c r="F883" s="61" t="s">
        <v>610</v>
      </c>
      <c r="G883" s="50">
        <v>28</v>
      </c>
      <c r="H883" s="61">
        <v>3</v>
      </c>
      <c r="I883" s="61">
        <v>7</v>
      </c>
      <c r="J883" s="61">
        <v>1</v>
      </c>
      <c r="K883" s="61"/>
      <c r="L883" s="61"/>
      <c r="M883" s="61" t="s">
        <v>601</v>
      </c>
      <c r="N883" s="61"/>
      <c r="O883" s="61">
        <v>5</v>
      </c>
      <c r="P883" s="61"/>
      <c r="Q883" s="61">
        <v>3</v>
      </c>
      <c r="R883" s="61">
        <v>80</v>
      </c>
      <c r="S883" s="61">
        <v>82</v>
      </c>
      <c r="T883" s="52">
        <f t="shared" si="13"/>
        <v>823.53537142857147</v>
      </c>
      <c r="U883" s="53">
        <f>G883/((S883/1)*1.1408)</f>
        <v>0.29931926247733726</v>
      </c>
      <c r="V883" s="1" t="s">
        <v>652</v>
      </c>
    </row>
    <row r="884" spans="1:22">
      <c r="A884" s="74" t="s">
        <v>17</v>
      </c>
      <c r="B884" s="1" t="s">
        <v>498</v>
      </c>
      <c r="C884" s="55" t="s">
        <v>52</v>
      </c>
      <c r="D884" s="62">
        <v>246500</v>
      </c>
      <c r="E884" s="48" t="s">
        <v>590</v>
      </c>
      <c r="F884" s="48" t="s">
        <v>640</v>
      </c>
      <c r="G884" s="50">
        <v>35</v>
      </c>
      <c r="H884" s="55">
        <v>8</v>
      </c>
      <c r="I884" s="55">
        <v>3</v>
      </c>
      <c r="J884" s="55">
        <v>8</v>
      </c>
      <c r="K884" s="55">
        <v>2</v>
      </c>
      <c r="L884" s="55"/>
      <c r="M884" s="58" t="s">
        <v>637</v>
      </c>
      <c r="N884" s="55"/>
      <c r="O884" s="55">
        <v>2</v>
      </c>
      <c r="P884" s="55"/>
      <c r="Q884" s="55">
        <v>4</v>
      </c>
      <c r="R884" s="55">
        <v>72</v>
      </c>
      <c r="S884" s="55">
        <v>95</v>
      </c>
      <c r="T884" s="52">
        <f t="shared" si="13"/>
        <v>824.02837142857152</v>
      </c>
      <c r="U884" s="53">
        <f>(G884/S884)/1.2316</f>
        <v>0.29914018563785233</v>
      </c>
      <c r="V884" s="1" t="s">
        <v>828</v>
      </c>
    </row>
    <row r="885" spans="1:22">
      <c r="A885" s="74" t="s">
        <v>17</v>
      </c>
      <c r="B885" s="86" t="s">
        <v>324</v>
      </c>
      <c r="C885" s="61" t="s">
        <v>76</v>
      </c>
      <c r="D885" s="90">
        <v>123900</v>
      </c>
      <c r="E885" s="4" t="s">
        <v>590</v>
      </c>
      <c r="F885" s="4" t="s">
        <v>600</v>
      </c>
      <c r="G885" s="63">
        <v>35</v>
      </c>
      <c r="H885" s="55">
        <v>6</v>
      </c>
      <c r="I885" s="55">
        <v>1</v>
      </c>
      <c r="J885" s="55">
        <v>4</v>
      </c>
      <c r="K885" s="55">
        <v>1</v>
      </c>
      <c r="L885" s="55"/>
      <c r="M885" s="56" t="s">
        <v>588</v>
      </c>
      <c r="N885" s="55"/>
      <c r="O885" s="55">
        <v>2</v>
      </c>
      <c r="P885" s="55"/>
      <c r="Q885" s="55">
        <v>1</v>
      </c>
      <c r="R885" s="55">
        <v>57</v>
      </c>
      <c r="S885" s="55">
        <v>94</v>
      </c>
      <c r="T885" s="52">
        <f t="shared" si="13"/>
        <v>420.34243200000009</v>
      </c>
      <c r="U885" s="53">
        <f>(G885/S885)/1.2632</f>
        <v>0.29475967822349181</v>
      </c>
      <c r="V885" s="1" t="s">
        <v>660</v>
      </c>
    </row>
    <row r="886" spans="1:22">
      <c r="A886" s="57" t="s">
        <v>17</v>
      </c>
      <c r="B886" s="47" t="s">
        <v>518</v>
      </c>
      <c r="C886" s="48" t="s">
        <v>116</v>
      </c>
      <c r="D886" s="49">
        <v>497000</v>
      </c>
      <c r="E886" s="4" t="s">
        <v>590</v>
      </c>
      <c r="F886" s="4" t="s">
        <v>597</v>
      </c>
      <c r="G886" s="63">
        <v>26</v>
      </c>
      <c r="H886" s="55">
        <v>3</v>
      </c>
      <c r="I886" s="55">
        <v>3</v>
      </c>
      <c r="J886" s="55">
        <v>1</v>
      </c>
      <c r="K886" s="55">
        <v>3</v>
      </c>
      <c r="L886" s="55"/>
      <c r="M886" s="58"/>
      <c r="N886" s="55">
        <v>0.1</v>
      </c>
      <c r="O886" s="55">
        <v>1</v>
      </c>
      <c r="P886" s="55"/>
      <c r="Q886" s="55"/>
      <c r="R886" s="55">
        <v>66</v>
      </c>
      <c r="S886" s="55">
        <v>74</v>
      </c>
      <c r="T886" s="52">
        <f t="shared" si="13"/>
        <v>1701.1239538461537</v>
      </c>
      <c r="U886" s="53">
        <f>(G886/S886)/1.2026</f>
        <v>0.29215977993626424</v>
      </c>
      <c r="V886" s="1" t="s">
        <v>627</v>
      </c>
    </row>
    <row r="887" spans="1:22">
      <c r="A887" s="57" t="s">
        <v>17</v>
      </c>
      <c r="B887" s="47" t="s">
        <v>119</v>
      </c>
      <c r="C887" s="48" t="s">
        <v>116</v>
      </c>
      <c r="D887" s="49">
        <v>319500</v>
      </c>
      <c r="E887" s="4" t="s">
        <v>590</v>
      </c>
      <c r="F887" s="4" t="s">
        <v>597</v>
      </c>
      <c r="G887" s="63">
        <v>23</v>
      </c>
      <c r="H887" s="55">
        <v>3</v>
      </c>
      <c r="I887" s="55">
        <v>3</v>
      </c>
      <c r="J887" s="55"/>
      <c r="K887" s="55">
        <v>2</v>
      </c>
      <c r="L887" s="55"/>
      <c r="M887" s="58"/>
      <c r="N887" s="55">
        <v>0.1</v>
      </c>
      <c r="O887" s="55">
        <v>3</v>
      </c>
      <c r="P887" s="55">
        <v>1</v>
      </c>
      <c r="Q887" s="55">
        <v>1</v>
      </c>
      <c r="R887" s="55">
        <v>50</v>
      </c>
      <c r="S887" s="55">
        <v>69</v>
      </c>
      <c r="T887" s="52">
        <f t="shared" si="13"/>
        <v>1152.6921</v>
      </c>
      <c r="U887" s="53">
        <f>(G887/S887)/1.2026</f>
        <v>0.27717722711901993</v>
      </c>
      <c r="V887" s="1" t="s">
        <v>699</v>
      </c>
    </row>
    <row r="888" spans="1:22">
      <c r="A888" s="75" t="s">
        <v>138</v>
      </c>
      <c r="B888" s="86" t="s">
        <v>337</v>
      </c>
      <c r="C888" s="61" t="s">
        <v>24</v>
      </c>
      <c r="D888" s="90">
        <v>123900</v>
      </c>
      <c r="E888" s="4" t="s">
        <v>590</v>
      </c>
      <c r="F888" s="4" t="s">
        <v>630</v>
      </c>
      <c r="G888" s="63">
        <v>24</v>
      </c>
      <c r="H888" s="55">
        <v>7</v>
      </c>
      <c r="I888" s="55">
        <v>4</v>
      </c>
      <c r="J888" s="55">
        <v>4</v>
      </c>
      <c r="K888" s="55"/>
      <c r="L888" s="55">
        <v>5</v>
      </c>
      <c r="M888" s="58" t="s">
        <v>601</v>
      </c>
      <c r="N888" s="55"/>
      <c r="O888" s="55">
        <v>3</v>
      </c>
      <c r="P888" s="55"/>
      <c r="Q888" s="55">
        <v>5</v>
      </c>
      <c r="R888" s="55">
        <v>45</v>
      </c>
      <c r="S888" s="55">
        <v>70</v>
      </c>
      <c r="T888" s="52">
        <f t="shared" si="13"/>
        <v>453.77858750000001</v>
      </c>
      <c r="U888" s="53">
        <f>(G888/S888)/1.2557</f>
        <v>0.27304064892660895</v>
      </c>
      <c r="V888" s="1" t="s">
        <v>689</v>
      </c>
    </row>
    <row r="889" spans="1:22">
      <c r="A889" s="76" t="s">
        <v>17</v>
      </c>
      <c r="B889" s="1" t="s">
        <v>491</v>
      </c>
      <c r="C889" s="55" t="s">
        <v>45</v>
      </c>
      <c r="D889" s="71">
        <v>381100</v>
      </c>
      <c r="E889" s="4" t="s">
        <v>590</v>
      </c>
      <c r="F889" s="4" t="s">
        <v>610</v>
      </c>
      <c r="G889" s="63">
        <v>20</v>
      </c>
      <c r="H889" s="55">
        <v>4</v>
      </c>
      <c r="I889" s="55">
        <v>5</v>
      </c>
      <c r="J889" s="55">
        <v>3</v>
      </c>
      <c r="K889" s="55"/>
      <c r="L889" s="55"/>
      <c r="M889" s="58" t="s">
        <v>616</v>
      </c>
      <c r="N889" s="55"/>
      <c r="O889" s="55">
        <v>5</v>
      </c>
      <c r="P889" s="55"/>
      <c r="Q889" s="55">
        <v>3</v>
      </c>
      <c r="R889" s="55">
        <v>77</v>
      </c>
      <c r="S889" s="55">
        <v>62</v>
      </c>
      <c r="T889" s="52">
        <f t="shared" si="13"/>
        <v>1397.1354660000002</v>
      </c>
      <c r="U889" s="53">
        <f>(G889/S889)/1.1826</f>
        <v>0.27277240416141579</v>
      </c>
      <c r="V889" s="1" t="s">
        <v>652</v>
      </c>
    </row>
    <row r="890" spans="1:22">
      <c r="A890" s="74" t="s">
        <v>17</v>
      </c>
      <c r="B890" s="47" t="s">
        <v>483</v>
      </c>
      <c r="C890" s="61" t="s">
        <v>24</v>
      </c>
      <c r="D890" s="62">
        <v>389700</v>
      </c>
      <c r="E890" s="48" t="s">
        <v>586</v>
      </c>
      <c r="F890" s="48" t="s">
        <v>631</v>
      </c>
      <c r="G890" s="63">
        <v>26</v>
      </c>
      <c r="H890" s="61">
        <v>6</v>
      </c>
      <c r="I890" s="61">
        <v>5</v>
      </c>
      <c r="J890" s="61">
        <v>5</v>
      </c>
      <c r="K890" s="61"/>
      <c r="L890" s="61"/>
      <c r="M890" s="78" t="s">
        <v>588</v>
      </c>
      <c r="N890" s="61"/>
      <c r="O890" s="61">
        <v>1</v>
      </c>
      <c r="P890" s="61"/>
      <c r="Q890" s="61">
        <v>5</v>
      </c>
      <c r="R890" s="61">
        <v>72</v>
      </c>
      <c r="S890" s="61">
        <v>82</v>
      </c>
      <c r="T890" s="52">
        <f t="shared" si="13"/>
        <v>1445.2444176923075</v>
      </c>
      <c r="U890" s="53">
        <f>(G890/S890)/1.1759</f>
        <v>0.26964297196335346</v>
      </c>
      <c r="V890" s="47" t="s">
        <v>802</v>
      </c>
    </row>
    <row r="891" spans="1:22">
      <c r="A891" s="57" t="s">
        <v>17</v>
      </c>
      <c r="B891" s="86" t="s">
        <v>317</v>
      </c>
      <c r="C891" s="48" t="s">
        <v>58</v>
      </c>
      <c r="D891" s="87">
        <v>190500</v>
      </c>
      <c r="E891" s="48" t="s">
        <v>586</v>
      </c>
      <c r="F891" s="61" t="s">
        <v>608</v>
      </c>
      <c r="G891" s="63">
        <v>23</v>
      </c>
      <c r="H891" s="61">
        <v>3</v>
      </c>
      <c r="I891" s="61">
        <v>5</v>
      </c>
      <c r="J891" s="61">
        <v>3</v>
      </c>
      <c r="K891" s="61"/>
      <c r="L891" s="61"/>
      <c r="M891" s="61" t="s">
        <v>616</v>
      </c>
      <c r="N891" s="61"/>
      <c r="O891" s="61">
        <v>1</v>
      </c>
      <c r="P891" s="61"/>
      <c r="Q891" s="61">
        <v>2</v>
      </c>
      <c r="R891" s="61">
        <v>75</v>
      </c>
      <c r="S891" s="61">
        <v>75</v>
      </c>
      <c r="T891" s="52">
        <f t="shared" si="13"/>
        <v>709.71603260869574</v>
      </c>
      <c r="U891" s="53">
        <f>(G891/S891)/1.1425</f>
        <v>0.26841721371261851</v>
      </c>
      <c r="V891" s="47" t="s">
        <v>628</v>
      </c>
    </row>
    <row r="892" spans="1:22">
      <c r="A892" s="79" t="s">
        <v>209</v>
      </c>
      <c r="B892" s="70" t="s">
        <v>221</v>
      </c>
      <c r="C892" s="55" t="s">
        <v>45</v>
      </c>
      <c r="D892" s="71">
        <v>426700</v>
      </c>
      <c r="E892" s="4" t="s">
        <v>590</v>
      </c>
      <c r="F892" s="4" t="s">
        <v>610</v>
      </c>
      <c r="G892" s="63">
        <v>21</v>
      </c>
      <c r="H892" s="55">
        <v>4</v>
      </c>
      <c r="I892" s="55">
        <v>2</v>
      </c>
      <c r="J892" s="55"/>
      <c r="K892" s="55"/>
      <c r="L892" s="55"/>
      <c r="M892" s="58"/>
      <c r="N892" s="55"/>
      <c r="O892" s="55">
        <v>1</v>
      </c>
      <c r="P892" s="55"/>
      <c r="Q892" s="55">
        <v>2</v>
      </c>
      <c r="R892" s="55">
        <v>66</v>
      </c>
      <c r="S892" s="55">
        <v>67</v>
      </c>
      <c r="T892" s="52">
        <f t="shared" si="13"/>
        <v>1609.9634828571429</v>
      </c>
      <c r="U892" s="53">
        <f>(G892/S892)/1.1826</f>
        <v>0.26503706732698756</v>
      </c>
      <c r="V892" s="1" t="s">
        <v>669</v>
      </c>
    </row>
    <row r="893" spans="1:22">
      <c r="A893" s="75" t="s">
        <v>138</v>
      </c>
      <c r="B893" s="47" t="s">
        <v>559</v>
      </c>
      <c r="C893" s="61" t="s">
        <v>100</v>
      </c>
      <c r="D893" s="62">
        <v>232100</v>
      </c>
      <c r="E893" s="48" t="s">
        <v>586</v>
      </c>
      <c r="F893" s="48" t="s">
        <v>661</v>
      </c>
      <c r="G893" s="63">
        <v>26</v>
      </c>
      <c r="H893" s="61">
        <v>2</v>
      </c>
      <c r="I893" s="61">
        <v>3</v>
      </c>
      <c r="J893" s="61">
        <v>2</v>
      </c>
      <c r="K893" s="61"/>
      <c r="L893" s="61"/>
      <c r="M893" s="61" t="s">
        <v>598</v>
      </c>
      <c r="N893" s="61">
        <v>1</v>
      </c>
      <c r="O893" s="61">
        <v>1</v>
      </c>
      <c r="P893" s="61">
        <v>1</v>
      </c>
      <c r="Q893" s="61">
        <v>2</v>
      </c>
      <c r="R893" s="61">
        <v>60</v>
      </c>
      <c r="S893" s="61">
        <v>84</v>
      </c>
      <c r="T893" s="52">
        <f t="shared" si="13"/>
        <v>907.48243384615375</v>
      </c>
      <c r="U893" s="53">
        <f>(G893/S893)/1.2102</f>
        <v>0.25576252646158448</v>
      </c>
      <c r="V893" s="54" t="s">
        <v>17</v>
      </c>
    </row>
    <row r="894" spans="1:22">
      <c r="A894" s="75" t="s">
        <v>138</v>
      </c>
      <c r="B894" s="86" t="s">
        <v>353</v>
      </c>
      <c r="C894" s="61" t="s">
        <v>106</v>
      </c>
      <c r="D894" s="90">
        <v>123900</v>
      </c>
      <c r="E894" s="48" t="s">
        <v>586</v>
      </c>
      <c r="F894" s="61" t="s">
        <v>624</v>
      </c>
      <c r="G894" s="63">
        <v>20</v>
      </c>
      <c r="H894" s="61">
        <v>2</v>
      </c>
      <c r="I894" s="61">
        <v>4</v>
      </c>
      <c r="J894" s="61">
        <v>1</v>
      </c>
      <c r="K894" s="61"/>
      <c r="L894" s="61"/>
      <c r="M894" s="61"/>
      <c r="N894" s="61"/>
      <c r="O894" s="61">
        <v>2</v>
      </c>
      <c r="P894" s="61">
        <v>1</v>
      </c>
      <c r="Q894" s="61">
        <v>1</v>
      </c>
      <c r="R894" s="61">
        <v>66</v>
      </c>
      <c r="S894" s="61">
        <v>70</v>
      </c>
      <c r="T894" s="52">
        <f t="shared" si="13"/>
        <v>495.44512500000008</v>
      </c>
      <c r="U894" s="53">
        <f>(G894/S894)/1.1425</f>
        <v>0.25007814942169426</v>
      </c>
      <c r="V894" s="47" t="s">
        <v>887</v>
      </c>
    </row>
    <row r="895" spans="1:22">
      <c r="A895" s="57" t="s">
        <v>17</v>
      </c>
      <c r="B895" s="86" t="s">
        <v>308</v>
      </c>
      <c r="C895" s="48" t="s">
        <v>29</v>
      </c>
      <c r="D895" s="87">
        <v>123900</v>
      </c>
      <c r="E895" s="48" t="s">
        <v>586</v>
      </c>
      <c r="F895" s="48" t="s">
        <v>640</v>
      </c>
      <c r="G895" s="63">
        <v>4</v>
      </c>
      <c r="H895" s="61"/>
      <c r="I895" s="61"/>
      <c r="J895" s="61"/>
      <c r="K895" s="61">
        <v>2</v>
      </c>
      <c r="L895" s="61"/>
      <c r="M895" s="88"/>
      <c r="N895" s="61"/>
      <c r="O895" s="61"/>
      <c r="P895" s="61"/>
      <c r="Q895" s="61"/>
      <c r="R895" s="61"/>
      <c r="S895" s="161">
        <v>13</v>
      </c>
      <c r="T895" s="52">
        <f t="shared" si="13"/>
        <v>501.57198000000005</v>
      </c>
      <c r="U895" s="53">
        <f>(G895/S895)/1.2456</f>
        <v>0.24702336841065164</v>
      </c>
      <c r="V895" s="54" t="s">
        <v>646</v>
      </c>
    </row>
    <row r="896" spans="1:22">
      <c r="A896" s="59" t="s">
        <v>209</v>
      </c>
      <c r="B896" s="86" t="s">
        <v>374</v>
      </c>
      <c r="C896" s="61" t="s">
        <v>76</v>
      </c>
      <c r="D896" s="90">
        <v>175800</v>
      </c>
      <c r="E896" s="4" t="s">
        <v>590</v>
      </c>
      <c r="F896" s="4" t="s">
        <v>600</v>
      </c>
      <c r="G896" s="63">
        <v>21</v>
      </c>
      <c r="H896" s="55">
        <v>3</v>
      </c>
      <c r="I896" s="55">
        <v>3</v>
      </c>
      <c r="J896" s="55">
        <v>2</v>
      </c>
      <c r="K896" s="55">
        <v>1</v>
      </c>
      <c r="L896" s="55"/>
      <c r="M896" s="58" t="s">
        <v>616</v>
      </c>
      <c r="N896" s="55"/>
      <c r="O896" s="55">
        <v>2</v>
      </c>
      <c r="P896" s="55">
        <v>1</v>
      </c>
      <c r="Q896" s="55">
        <v>2</v>
      </c>
      <c r="R896" s="55">
        <v>33</v>
      </c>
      <c r="S896" s="55">
        <v>68</v>
      </c>
      <c r="T896" s="52">
        <f t="shared" si="13"/>
        <v>719.08562285714288</v>
      </c>
      <c r="U896" s="53">
        <f>(G896/S896)/1.2632</f>
        <v>0.24447714487948441</v>
      </c>
      <c r="V896" s="1" t="s">
        <v>607</v>
      </c>
    </row>
    <row r="897" spans="1:22">
      <c r="A897" s="46" t="s">
        <v>138</v>
      </c>
      <c r="B897" s="86" t="s">
        <v>338</v>
      </c>
      <c r="C897" s="48" t="s">
        <v>29</v>
      </c>
      <c r="D897" s="87">
        <v>191800</v>
      </c>
      <c r="E897" s="48" t="s">
        <v>586</v>
      </c>
      <c r="F897" s="48" t="s">
        <v>640</v>
      </c>
      <c r="G897" s="63">
        <v>22</v>
      </c>
      <c r="H897" s="61">
        <v>6</v>
      </c>
      <c r="I897" s="61">
        <v>2</v>
      </c>
      <c r="J897" s="61">
        <v>1</v>
      </c>
      <c r="K897" s="61">
        <v>4</v>
      </c>
      <c r="L897" s="61"/>
      <c r="M897" s="88" t="s">
        <v>598</v>
      </c>
      <c r="N897" s="61">
        <v>0.1</v>
      </c>
      <c r="O897" s="61">
        <v>4</v>
      </c>
      <c r="P897" s="61"/>
      <c r="Q897" s="61">
        <v>4</v>
      </c>
      <c r="R897" s="61">
        <v>62</v>
      </c>
      <c r="S897" s="61">
        <v>74</v>
      </c>
      <c r="T897" s="52">
        <f t="shared" si="13"/>
        <v>803.5931781818183</v>
      </c>
      <c r="U897" s="53">
        <f>(G897/S897)/1.2456</f>
        <v>0.23867798434272422</v>
      </c>
      <c r="V897" s="54" t="s">
        <v>677</v>
      </c>
    </row>
    <row r="898" spans="1:22">
      <c r="A898" s="59" t="s">
        <v>209</v>
      </c>
      <c r="B898" s="86" t="s">
        <v>371</v>
      </c>
      <c r="C898" s="61" t="s">
        <v>70</v>
      </c>
      <c r="D898" s="90">
        <v>117300</v>
      </c>
      <c r="E898" s="61" t="s">
        <v>586</v>
      </c>
      <c r="F898" s="48" t="s">
        <v>626</v>
      </c>
      <c r="G898" s="63">
        <v>10</v>
      </c>
      <c r="H898" s="61">
        <v>4</v>
      </c>
      <c r="I898" s="61"/>
      <c r="J898" s="61"/>
      <c r="K898" s="61">
        <v>1</v>
      </c>
      <c r="L898" s="61"/>
      <c r="M898" s="61" t="s">
        <v>616</v>
      </c>
      <c r="N898" s="61">
        <v>0.1</v>
      </c>
      <c r="O898" s="61">
        <v>1</v>
      </c>
      <c r="P898" s="61">
        <v>1</v>
      </c>
      <c r="Q898" s="61">
        <v>2</v>
      </c>
      <c r="R898" s="61">
        <v>25</v>
      </c>
      <c r="S898" s="161">
        <v>34</v>
      </c>
      <c r="T898" s="52">
        <f t="shared" ref="T898:T961" si="14">(D898/1000)/U898</f>
        <v>496.45113599999996</v>
      </c>
      <c r="U898" s="53">
        <f>(G898/S898)/1.2448</f>
        <v>0.23627703009224257</v>
      </c>
      <c r="V898" s="1" t="s">
        <v>613</v>
      </c>
    </row>
    <row r="899" spans="1:22">
      <c r="A899" s="46" t="s">
        <v>138</v>
      </c>
      <c r="B899" s="47" t="s">
        <v>535</v>
      </c>
      <c r="C899" s="48" t="s">
        <v>37</v>
      </c>
      <c r="D899" s="49">
        <v>328200</v>
      </c>
      <c r="E899" s="48" t="s">
        <v>586</v>
      </c>
      <c r="F899" s="48" t="s">
        <v>587</v>
      </c>
      <c r="G899" s="50">
        <v>25</v>
      </c>
      <c r="H899" s="48">
        <v>4</v>
      </c>
      <c r="I899" s="48">
        <v>3</v>
      </c>
      <c r="N899" s="48">
        <v>1</v>
      </c>
      <c r="O899" s="48">
        <v>2</v>
      </c>
      <c r="R899" s="48">
        <v>42</v>
      </c>
      <c r="S899" s="48">
        <v>86</v>
      </c>
      <c r="T899" s="52">
        <f t="shared" si="14"/>
        <v>1406.2923647999999</v>
      </c>
      <c r="U899" s="53">
        <f>(G899/S899)/1.2456</f>
        <v>0.2333796358530866</v>
      </c>
      <c r="V899" s="54" t="s">
        <v>677</v>
      </c>
    </row>
    <row r="900" spans="1:22">
      <c r="A900" s="74" t="s">
        <v>17</v>
      </c>
      <c r="B900" s="86" t="s">
        <v>321</v>
      </c>
      <c r="C900" s="61" t="s">
        <v>70</v>
      </c>
      <c r="D900" s="90">
        <v>123900</v>
      </c>
      <c r="E900" s="4" t="s">
        <v>590</v>
      </c>
      <c r="F900" s="4" t="s">
        <v>605</v>
      </c>
      <c r="G900" s="63">
        <v>19</v>
      </c>
      <c r="H900" s="55">
        <v>3</v>
      </c>
      <c r="I900" s="55">
        <v>3</v>
      </c>
      <c r="J900" s="55">
        <v>3</v>
      </c>
      <c r="K900" s="55"/>
      <c r="L900" s="55">
        <v>3</v>
      </c>
      <c r="M900" s="58"/>
      <c r="N900" s="55"/>
      <c r="O900" s="55">
        <v>3</v>
      </c>
      <c r="P900" s="55"/>
      <c r="Q900" s="55">
        <v>1</v>
      </c>
      <c r="R900" s="55">
        <v>66</v>
      </c>
      <c r="S900" s="55">
        <v>65</v>
      </c>
      <c r="T900" s="52">
        <f t="shared" si="14"/>
        <v>532.25157631578952</v>
      </c>
      <c r="U900" s="53">
        <f>(G900/S900)/1.2557</f>
        <v>0.23278465581563457</v>
      </c>
      <c r="V900" s="1" t="s">
        <v>712</v>
      </c>
    </row>
    <row r="901" spans="1:22">
      <c r="A901" s="57" t="s">
        <v>17</v>
      </c>
      <c r="B901" s="47" t="s">
        <v>512</v>
      </c>
      <c r="C901" s="48" t="s">
        <v>82</v>
      </c>
      <c r="D901" s="49">
        <v>389500</v>
      </c>
      <c r="E901" s="48" t="s">
        <v>586</v>
      </c>
      <c r="F901" s="61" t="s">
        <v>615</v>
      </c>
      <c r="G901" s="63">
        <v>22</v>
      </c>
      <c r="H901" s="61">
        <v>5</v>
      </c>
      <c r="I901" s="61">
        <v>1</v>
      </c>
      <c r="J901" s="61">
        <v>2</v>
      </c>
      <c r="K901" s="61">
        <v>1</v>
      </c>
      <c r="L901" s="61"/>
      <c r="M901" s="61"/>
      <c r="N901" s="61"/>
      <c r="O901" s="61">
        <v>2</v>
      </c>
      <c r="P901" s="61">
        <v>1</v>
      </c>
      <c r="Q901" s="61">
        <v>2</v>
      </c>
      <c r="R901" s="61">
        <v>50</v>
      </c>
      <c r="S901" s="61">
        <v>85</v>
      </c>
      <c r="T901" s="52">
        <f t="shared" si="14"/>
        <v>1706.0896704545451</v>
      </c>
      <c r="U901" s="53">
        <f>(G901/S901)/1.1337</f>
        <v>0.22829984070897483</v>
      </c>
      <c r="V901" s="47" t="s">
        <v>714</v>
      </c>
    </row>
    <row r="902" spans="1:22">
      <c r="A902" s="46" t="s">
        <v>138</v>
      </c>
      <c r="B902" s="86" t="s">
        <v>339</v>
      </c>
      <c r="C902" s="48" t="s">
        <v>49</v>
      </c>
      <c r="D902" s="87">
        <v>184800</v>
      </c>
      <c r="E902" s="55" t="s">
        <v>590</v>
      </c>
      <c r="F902" s="4" t="s">
        <v>608</v>
      </c>
      <c r="G902" s="63">
        <v>19</v>
      </c>
      <c r="H902" s="55">
        <v>3</v>
      </c>
      <c r="I902" s="55">
        <v>4</v>
      </c>
      <c r="J902" s="55">
        <v>1</v>
      </c>
      <c r="K902" s="55">
        <v>1</v>
      </c>
      <c r="L902" s="55"/>
      <c r="M902" s="58"/>
      <c r="N902" s="55"/>
      <c r="O902" s="55">
        <v>3</v>
      </c>
      <c r="P902" s="55"/>
      <c r="Q902" s="55">
        <v>1</v>
      </c>
      <c r="R902" s="55">
        <v>85</v>
      </c>
      <c r="S902" s="55">
        <v>65</v>
      </c>
      <c r="T902" s="52">
        <f t="shared" si="14"/>
        <v>818.0172</v>
      </c>
      <c r="U902" s="53">
        <f>(G902/S902)/1.2939</f>
        <v>0.22591212018524795</v>
      </c>
      <c r="V902" s="1" t="s">
        <v>658</v>
      </c>
    </row>
    <row r="903" spans="1:22">
      <c r="A903" s="59" t="s">
        <v>209</v>
      </c>
      <c r="B903" s="94" t="s">
        <v>358</v>
      </c>
      <c r="C903" s="55" t="s">
        <v>24</v>
      </c>
      <c r="D903" s="90">
        <v>117300</v>
      </c>
      <c r="E903" s="4" t="s">
        <v>590</v>
      </c>
      <c r="F903" s="4" t="s">
        <v>630</v>
      </c>
      <c r="G903" s="63">
        <v>10</v>
      </c>
      <c r="H903" s="55">
        <v>1</v>
      </c>
      <c r="I903" s="55">
        <v>1</v>
      </c>
      <c r="J903" s="55"/>
      <c r="K903" s="55"/>
      <c r="L903" s="55"/>
      <c r="M903" s="58" t="s">
        <v>601</v>
      </c>
      <c r="N903" s="55"/>
      <c r="O903" s="55">
        <v>2</v>
      </c>
      <c r="P903" s="55"/>
      <c r="Q903" s="55"/>
      <c r="R903" s="55">
        <v>100</v>
      </c>
      <c r="S903" s="160">
        <v>36</v>
      </c>
      <c r="T903" s="52">
        <f t="shared" si="14"/>
        <v>530.25699599999996</v>
      </c>
      <c r="U903" s="53">
        <f>(G903/S903)/1.2557</f>
        <v>0.22121348871368782</v>
      </c>
      <c r="V903" s="1" t="s">
        <v>677</v>
      </c>
    </row>
    <row r="904" spans="1:22">
      <c r="A904" s="46" t="s">
        <v>138</v>
      </c>
      <c r="B904" s="86" t="s">
        <v>339</v>
      </c>
      <c r="C904" s="48" t="s">
        <v>49</v>
      </c>
      <c r="D904" s="87">
        <v>184800</v>
      </c>
      <c r="E904" s="48" t="s">
        <v>586</v>
      </c>
      <c r="F904" s="48" t="s">
        <v>633</v>
      </c>
      <c r="G904" s="50">
        <v>12</v>
      </c>
      <c r="H904" s="61"/>
      <c r="I904" s="61">
        <v>5</v>
      </c>
      <c r="J904" s="61"/>
      <c r="K904" s="61"/>
      <c r="L904" s="61"/>
      <c r="M904" s="61"/>
      <c r="N904" s="61"/>
      <c r="O904" s="61">
        <v>2</v>
      </c>
      <c r="P904" s="61"/>
      <c r="Q904" s="61">
        <v>1</v>
      </c>
      <c r="R904" s="61">
        <v>60</v>
      </c>
      <c r="S904" s="61">
        <v>49</v>
      </c>
      <c r="T904" s="52">
        <f t="shared" si="14"/>
        <v>914.1224400000001</v>
      </c>
      <c r="U904" s="66">
        <f>(G904/S904)/1.2114</f>
        <v>0.20216110218232908</v>
      </c>
      <c r="V904" s="1" t="s">
        <v>17</v>
      </c>
    </row>
    <row r="905" spans="1:22">
      <c r="A905" s="59" t="s">
        <v>209</v>
      </c>
      <c r="B905" s="86" t="s">
        <v>379</v>
      </c>
      <c r="C905" s="61" t="s">
        <v>106</v>
      </c>
      <c r="D905" s="90">
        <v>117300</v>
      </c>
      <c r="E905" s="48" t="s">
        <v>586</v>
      </c>
      <c r="F905" s="61" t="s">
        <v>624</v>
      </c>
      <c r="G905" s="63">
        <v>3</v>
      </c>
      <c r="H905" s="61">
        <v>1</v>
      </c>
      <c r="I905" s="61"/>
      <c r="J905" s="61"/>
      <c r="K905" s="61"/>
      <c r="L905" s="61"/>
      <c r="M905" s="61"/>
      <c r="N905" s="61"/>
      <c r="O905" s="61">
        <v>1</v>
      </c>
      <c r="P905" s="61"/>
      <c r="Q905" s="61"/>
      <c r="R905" s="61"/>
      <c r="S905" s="161">
        <v>13</v>
      </c>
      <c r="T905" s="52">
        <f t="shared" si="14"/>
        <v>580.73275000000001</v>
      </c>
      <c r="U905" s="53">
        <f>(G905/S905)/1.1425</f>
        <v>0.20198619760983</v>
      </c>
      <c r="V905" s="47" t="s">
        <v>770</v>
      </c>
    </row>
    <row r="906" spans="1:22">
      <c r="A906" s="75" t="s">
        <v>138</v>
      </c>
      <c r="B906" s="47" t="s">
        <v>179</v>
      </c>
      <c r="C906" s="61" t="s">
        <v>66</v>
      </c>
      <c r="D906" s="62">
        <v>262200</v>
      </c>
      <c r="E906" s="4" t="s">
        <v>590</v>
      </c>
      <c r="F906" s="4" t="s">
        <v>626</v>
      </c>
      <c r="G906" s="63">
        <v>18</v>
      </c>
      <c r="H906" s="55">
        <v>3</v>
      </c>
      <c r="I906" s="55">
        <v>1</v>
      </c>
      <c r="J906" s="55"/>
      <c r="K906" s="55">
        <v>1</v>
      </c>
      <c r="L906" s="55"/>
      <c r="M906" s="56" t="s">
        <v>588</v>
      </c>
      <c r="N906" s="55"/>
      <c r="O906" s="55">
        <v>3</v>
      </c>
      <c r="P906" s="55"/>
      <c r="Q906" s="55">
        <v>2</v>
      </c>
      <c r="R906" s="55">
        <v>75</v>
      </c>
      <c r="S906" s="55">
        <v>78</v>
      </c>
      <c r="T906" s="52">
        <f t="shared" si="14"/>
        <v>1390.3679399999999</v>
      </c>
      <c r="U906" s="53">
        <f>(G906/S906)/1.2237</f>
        <v>0.18858317460916138</v>
      </c>
      <c r="V906" s="1" t="s">
        <v>691</v>
      </c>
    </row>
    <row r="907" spans="1:22">
      <c r="A907" s="74" t="s">
        <v>17</v>
      </c>
      <c r="B907" s="47" t="s">
        <v>496</v>
      </c>
      <c r="C907" s="61" t="s">
        <v>52</v>
      </c>
      <c r="D907" s="62">
        <v>320000</v>
      </c>
      <c r="E907" s="48" t="s">
        <v>586</v>
      </c>
      <c r="F907" s="61" t="s">
        <v>610</v>
      </c>
      <c r="G907" s="50">
        <v>11</v>
      </c>
      <c r="H907" s="61">
        <v>3</v>
      </c>
      <c r="I907" s="61">
        <v>1</v>
      </c>
      <c r="J907" s="61">
        <v>3</v>
      </c>
      <c r="K907" s="61"/>
      <c r="L907" s="61"/>
      <c r="M907" s="61"/>
      <c r="N907" s="61"/>
      <c r="O907" s="61">
        <v>2</v>
      </c>
      <c r="P907" s="61"/>
      <c r="Q907" s="61">
        <v>2</v>
      </c>
      <c r="R907" s="61">
        <v>50</v>
      </c>
      <c r="S907" s="61">
        <v>55</v>
      </c>
      <c r="T907" s="52">
        <f t="shared" si="14"/>
        <v>1825.28</v>
      </c>
      <c r="U907" s="53">
        <f>G907/((S907/1)*1.1408)</f>
        <v>0.17531556802244039</v>
      </c>
      <c r="V907" s="1" t="s">
        <v>762</v>
      </c>
    </row>
    <row r="908" spans="1:22">
      <c r="A908" s="46" t="s">
        <v>138</v>
      </c>
      <c r="B908" s="47" t="s">
        <v>537</v>
      </c>
      <c r="C908" s="48" t="s">
        <v>37</v>
      </c>
      <c r="D908" s="49">
        <v>400600</v>
      </c>
      <c r="E908" s="48" t="s">
        <v>586</v>
      </c>
      <c r="F908" s="48" t="s">
        <v>587</v>
      </c>
      <c r="G908" s="50">
        <v>10</v>
      </c>
      <c r="H908" s="48">
        <v>4</v>
      </c>
      <c r="J908" s="48">
        <v>2</v>
      </c>
      <c r="K908" s="48">
        <v>1</v>
      </c>
      <c r="L908" s="48">
        <v>4</v>
      </c>
      <c r="M908" s="48" t="s">
        <v>601</v>
      </c>
      <c r="O908" s="48">
        <v>4</v>
      </c>
      <c r="P908" s="48">
        <v>1</v>
      </c>
      <c r="Q908" s="48">
        <v>4</v>
      </c>
      <c r="R908" s="48">
        <v>50</v>
      </c>
      <c r="S908" s="48">
        <v>46</v>
      </c>
      <c r="T908" s="52">
        <f t="shared" si="14"/>
        <v>2295.3418560000005</v>
      </c>
      <c r="U908" s="53">
        <f>(G908/S908)/1.2456</f>
        <v>0.17452737985535169</v>
      </c>
      <c r="V908" s="54" t="s">
        <v>880</v>
      </c>
    </row>
    <row r="909" spans="1:22">
      <c r="A909" s="75" t="s">
        <v>138</v>
      </c>
      <c r="B909" s="47" t="s">
        <v>186</v>
      </c>
      <c r="C909" s="61" t="s">
        <v>90</v>
      </c>
      <c r="D909" s="62">
        <v>317000</v>
      </c>
      <c r="E909" s="61" t="s">
        <v>586</v>
      </c>
      <c r="F909" s="48" t="s">
        <v>630</v>
      </c>
      <c r="G909" s="63">
        <v>16</v>
      </c>
      <c r="H909" s="61">
        <v>4</v>
      </c>
      <c r="I909" s="61">
        <v>5</v>
      </c>
      <c r="J909" s="61">
        <v>4</v>
      </c>
      <c r="K909" s="61">
        <v>2</v>
      </c>
      <c r="L909" s="61"/>
      <c r="M909" s="61" t="s">
        <v>598</v>
      </c>
      <c r="N909" s="61">
        <v>0.2</v>
      </c>
      <c r="O909" s="61">
        <v>3</v>
      </c>
      <c r="P909" s="61">
        <v>1</v>
      </c>
      <c r="Q909" s="61">
        <v>4</v>
      </c>
      <c r="R909" s="61">
        <v>55</v>
      </c>
      <c r="S909" s="61">
        <v>80</v>
      </c>
      <c r="T909" s="52">
        <f t="shared" si="14"/>
        <v>1973.0079999999996</v>
      </c>
      <c r="U909" s="53">
        <f>(G909/S909)/1.2448</f>
        <v>0.16066838046272497</v>
      </c>
      <c r="V909" s="1" t="s">
        <v>697</v>
      </c>
    </row>
    <row r="910" spans="1:22">
      <c r="A910" s="48" t="s">
        <v>130</v>
      </c>
      <c r="B910" s="86" t="s">
        <v>331</v>
      </c>
      <c r="C910" s="48" t="s">
        <v>49</v>
      </c>
      <c r="D910" s="87">
        <v>123900</v>
      </c>
      <c r="E910" s="55" t="s">
        <v>590</v>
      </c>
      <c r="F910" s="4" t="s">
        <v>608</v>
      </c>
      <c r="G910" s="63">
        <v>15</v>
      </c>
      <c r="H910" s="55">
        <v>5</v>
      </c>
      <c r="I910" s="55">
        <v>4</v>
      </c>
      <c r="J910" s="55">
        <v>1</v>
      </c>
      <c r="K910" s="55">
        <v>1</v>
      </c>
      <c r="L910" s="55"/>
      <c r="M910" s="58" t="s">
        <v>598</v>
      </c>
      <c r="N910" s="55">
        <v>1.3</v>
      </c>
      <c r="O910" s="55">
        <v>3</v>
      </c>
      <c r="P910" s="55"/>
      <c r="Q910" s="55">
        <v>5</v>
      </c>
      <c r="R910" s="55">
        <v>33</v>
      </c>
      <c r="S910" s="55">
        <v>86</v>
      </c>
      <c r="T910" s="52">
        <f t="shared" si="14"/>
        <v>919.13480400000003</v>
      </c>
      <c r="U910" s="53">
        <f>(G910/S910)/1.2939</f>
        <v>0.13480068370906778</v>
      </c>
      <c r="V910" s="1" t="s">
        <v>684</v>
      </c>
    </row>
    <row r="911" spans="1:22">
      <c r="A911" s="59" t="s">
        <v>209</v>
      </c>
      <c r="B911" s="60" t="s">
        <v>400</v>
      </c>
      <c r="C911" s="61" t="s">
        <v>70</v>
      </c>
      <c r="D911" s="62">
        <v>301300</v>
      </c>
      <c r="E911" s="4" t="s">
        <v>590</v>
      </c>
      <c r="F911" s="4" t="s">
        <v>605</v>
      </c>
      <c r="G911" s="63">
        <v>1</v>
      </c>
      <c r="H911" s="55">
        <v>1</v>
      </c>
      <c r="I911" s="55"/>
      <c r="J911" s="55"/>
      <c r="K911" s="55"/>
      <c r="L911" s="55"/>
      <c r="M911" s="58" t="s">
        <v>616</v>
      </c>
      <c r="N911" s="55"/>
      <c r="O911" s="55"/>
      <c r="P911" s="55"/>
      <c r="Q911" s="55">
        <v>1</v>
      </c>
      <c r="R911" s="55">
        <v>100</v>
      </c>
      <c r="S911" s="160">
        <v>20</v>
      </c>
      <c r="T911" s="52">
        <f t="shared" si="14"/>
        <v>7566.8482000000004</v>
      </c>
      <c r="U911" s="53">
        <f>(G911/S911)/1.2557</f>
        <v>3.9818427968463806E-2</v>
      </c>
      <c r="V911" s="1" t="s">
        <v>779</v>
      </c>
    </row>
  </sheetData>
  <autoFilter ref="A1:V865" xr:uid="{8C272AC4-2418-439F-B0AB-5A20FE5C3630}">
    <sortState ref="A2:V911">
      <sortCondition descending="1" ref="U1:U86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EB8D-5CEC-4AF9-BFBF-AB858E66C954}">
  <dimension ref="A1:R21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defaultRowHeight="12"/>
  <cols>
    <col min="1" max="1" width="10.7109375" style="37" customWidth="1"/>
    <col min="2" max="2" width="9.140625" style="37" customWidth="1"/>
    <col min="3" max="3" width="18.5703125" style="8" customWidth="1"/>
    <col min="4" max="4" width="7" style="9" customWidth="1"/>
    <col min="5" max="5" width="10.28515625" style="9" customWidth="1"/>
    <col min="6" max="7" width="10" style="8" customWidth="1"/>
    <col min="8" max="9" width="11.28515625" style="8" customWidth="1"/>
    <col min="10" max="18" width="8.42578125" style="9" customWidth="1"/>
    <col min="19" max="16384" width="9.140625" style="9"/>
  </cols>
  <sheetData>
    <row r="1" spans="1:18" ht="12.75" thickBot="1">
      <c r="A1" s="175" t="s">
        <v>409</v>
      </c>
      <c r="B1" s="176"/>
    </row>
    <row r="2" spans="1:18">
      <c r="A2" s="179" t="s">
        <v>130</v>
      </c>
      <c r="B2" s="176"/>
      <c r="F2" s="10" t="s">
        <v>412</v>
      </c>
      <c r="H2" s="10" t="s">
        <v>412</v>
      </c>
      <c r="K2" s="169" t="s">
        <v>915</v>
      </c>
      <c r="L2" s="170"/>
      <c r="M2" s="170"/>
      <c r="N2" s="170"/>
      <c r="O2" s="170"/>
      <c r="P2" s="170"/>
      <c r="Q2" s="170"/>
      <c r="R2" s="171"/>
    </row>
    <row r="3" spans="1:18" ht="12.75" thickBot="1">
      <c r="A3" s="177" t="s">
        <v>410</v>
      </c>
      <c r="B3" s="176"/>
      <c r="F3" s="11" t="s">
        <v>406</v>
      </c>
      <c r="H3" s="12" t="s">
        <v>408</v>
      </c>
      <c r="I3" s="13" t="s">
        <v>406</v>
      </c>
      <c r="K3" s="172"/>
      <c r="L3" s="173"/>
      <c r="M3" s="173"/>
      <c r="N3" s="173"/>
      <c r="O3" s="173"/>
      <c r="P3" s="173"/>
      <c r="Q3" s="173"/>
      <c r="R3" s="174"/>
    </row>
    <row r="4" spans="1:18">
      <c r="A4" s="180" t="s">
        <v>288</v>
      </c>
      <c r="B4" s="176"/>
      <c r="D4" s="16" t="s">
        <v>407</v>
      </c>
      <c r="F4" s="14" t="s">
        <v>413</v>
      </c>
      <c r="G4" s="156" t="s">
        <v>917</v>
      </c>
      <c r="H4" s="15" t="s">
        <v>406</v>
      </c>
      <c r="I4" s="16" t="s">
        <v>407</v>
      </c>
    </row>
    <row r="5" spans="1:18">
      <c r="A5" s="178" t="s">
        <v>411</v>
      </c>
      <c r="B5" s="176"/>
      <c r="F5" s="17" t="s">
        <v>414</v>
      </c>
    </row>
    <row r="6" spans="1:18" ht="7.5" customHeight="1"/>
    <row r="7" spans="1:18" s="133" customFormat="1">
      <c r="A7" s="21" t="s">
        <v>0</v>
      </c>
      <c r="B7" s="21" t="s">
        <v>1</v>
      </c>
      <c r="C7" s="21" t="s">
        <v>2</v>
      </c>
      <c r="D7" s="21" t="s">
        <v>403</v>
      </c>
      <c r="E7" s="22" t="s">
        <v>3</v>
      </c>
      <c r="F7" s="23" t="s">
        <v>4</v>
      </c>
      <c r="G7" s="24" t="s">
        <v>5</v>
      </c>
      <c r="H7" s="25" t="s">
        <v>6</v>
      </c>
      <c r="I7" s="26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4" t="s">
        <v>13</v>
      </c>
      <c r="P7" s="24" t="s">
        <v>405</v>
      </c>
      <c r="Q7" s="24" t="s">
        <v>15</v>
      </c>
      <c r="R7" s="24" t="s">
        <v>16</v>
      </c>
    </row>
    <row r="8" spans="1:18">
      <c r="A8" s="40" t="s">
        <v>209</v>
      </c>
      <c r="B8" s="27" t="s">
        <v>52</v>
      </c>
      <c r="C8" s="39" t="s">
        <v>365</v>
      </c>
      <c r="D8" s="27">
        <v>2</v>
      </c>
      <c r="E8" s="28">
        <v>123900</v>
      </c>
      <c r="F8" s="11">
        <v>76.5</v>
      </c>
      <c r="G8" s="29">
        <v>60.5</v>
      </c>
      <c r="H8" s="10">
        <v>117.07981278688527</v>
      </c>
      <c r="I8" s="155">
        <v>1.0632143498504252</v>
      </c>
      <c r="J8" s="36">
        <v>8.5</v>
      </c>
      <c r="K8" s="29">
        <v>68.5</v>
      </c>
      <c r="L8" s="29">
        <v>8</v>
      </c>
      <c r="M8" s="29">
        <v>13.5</v>
      </c>
      <c r="N8" s="29">
        <v>2.5</v>
      </c>
      <c r="O8" s="29">
        <v>3.5</v>
      </c>
      <c r="P8" s="29"/>
      <c r="Q8" s="36">
        <v>3</v>
      </c>
      <c r="R8" s="29">
        <v>2</v>
      </c>
    </row>
    <row r="9" spans="1:18">
      <c r="A9" s="40" t="s">
        <v>209</v>
      </c>
      <c r="B9" s="27" t="s">
        <v>66</v>
      </c>
      <c r="C9" s="39" t="s">
        <v>369</v>
      </c>
      <c r="D9" s="157">
        <v>1</v>
      </c>
      <c r="E9" s="28">
        <v>102400</v>
      </c>
      <c r="F9" s="11">
        <v>76</v>
      </c>
      <c r="G9" s="29">
        <v>80</v>
      </c>
      <c r="H9" s="10">
        <v>126.74964210526316</v>
      </c>
      <c r="I9" s="153">
        <v>0.80789182753635513</v>
      </c>
      <c r="J9" s="36">
        <v>10</v>
      </c>
      <c r="K9" s="29">
        <v>68</v>
      </c>
      <c r="L9" s="29">
        <v>12</v>
      </c>
      <c r="M9" s="29">
        <v>13</v>
      </c>
      <c r="N9" s="29">
        <v>2</v>
      </c>
      <c r="O9" s="29">
        <v>1</v>
      </c>
      <c r="P9" s="29"/>
      <c r="Q9" s="29">
        <v>2</v>
      </c>
      <c r="R9" s="29">
        <v>3</v>
      </c>
    </row>
    <row r="10" spans="1:18">
      <c r="A10" s="40" t="s">
        <v>209</v>
      </c>
      <c r="B10" s="27" t="s">
        <v>76</v>
      </c>
      <c r="C10" s="39" t="s">
        <v>372</v>
      </c>
      <c r="D10" s="27">
        <v>2</v>
      </c>
      <c r="E10" s="28">
        <v>117300</v>
      </c>
      <c r="F10" s="14">
        <v>74</v>
      </c>
      <c r="G10" s="29">
        <v>64</v>
      </c>
      <c r="H10" s="10">
        <v>132.49266651304512</v>
      </c>
      <c r="I10" s="155">
        <v>0.95560969611240831</v>
      </c>
      <c r="J10" s="36">
        <v>7.5</v>
      </c>
      <c r="K10" s="29">
        <v>74.5</v>
      </c>
      <c r="L10" s="29">
        <v>10.5</v>
      </c>
      <c r="M10" s="29">
        <v>9.5</v>
      </c>
      <c r="N10" s="29">
        <v>3</v>
      </c>
      <c r="O10" s="29">
        <v>1.5</v>
      </c>
      <c r="P10" s="29"/>
      <c r="Q10" s="29">
        <v>1.5</v>
      </c>
      <c r="R10" s="29">
        <v>2</v>
      </c>
    </row>
    <row r="11" spans="1:18">
      <c r="A11" s="40" t="s">
        <v>209</v>
      </c>
      <c r="B11" s="27" t="s">
        <v>52</v>
      </c>
      <c r="C11" s="39" t="s">
        <v>366</v>
      </c>
      <c r="D11" s="27">
        <v>2</v>
      </c>
      <c r="E11" s="28">
        <v>112900</v>
      </c>
      <c r="F11" s="14">
        <v>74.5</v>
      </c>
      <c r="G11" s="29">
        <v>78</v>
      </c>
      <c r="H11" s="10">
        <v>141.22623366666664</v>
      </c>
      <c r="I11" s="153">
        <v>0.82127714156278997</v>
      </c>
      <c r="J11" s="36">
        <v>10</v>
      </c>
      <c r="K11" s="36">
        <v>78</v>
      </c>
      <c r="L11" s="29">
        <v>5</v>
      </c>
      <c r="M11" s="29">
        <v>10.5</v>
      </c>
      <c r="N11" s="29">
        <v>1</v>
      </c>
      <c r="O11" s="36">
        <v>4.5</v>
      </c>
      <c r="P11" s="29"/>
      <c r="Q11" s="29">
        <v>2</v>
      </c>
      <c r="R11" s="16">
        <v>4</v>
      </c>
    </row>
    <row r="12" spans="1:18">
      <c r="A12" s="42" t="s">
        <v>17</v>
      </c>
      <c r="B12" s="27" t="s">
        <v>66</v>
      </c>
      <c r="C12" s="39" t="s">
        <v>319</v>
      </c>
      <c r="D12" s="157">
        <v>1</v>
      </c>
      <c r="E12" s="28">
        <v>123900</v>
      </c>
      <c r="F12" s="11">
        <v>79</v>
      </c>
      <c r="G12" s="29">
        <v>79</v>
      </c>
      <c r="H12" s="10">
        <v>145.69400999999999</v>
      </c>
      <c r="I12" s="153">
        <v>0.8504124500382686</v>
      </c>
      <c r="J12" s="36">
        <v>8</v>
      </c>
      <c r="K12" s="29">
        <v>71</v>
      </c>
      <c r="L12" s="29">
        <v>8</v>
      </c>
      <c r="M12" s="29">
        <v>13</v>
      </c>
      <c r="N12" s="29">
        <v>6</v>
      </c>
      <c r="O12" s="36">
        <v>4</v>
      </c>
      <c r="P12" s="29"/>
      <c r="Q12" s="29">
        <v>1</v>
      </c>
      <c r="R12" s="29">
        <v>3</v>
      </c>
    </row>
    <row r="13" spans="1:18">
      <c r="A13" s="41" t="s">
        <v>265</v>
      </c>
      <c r="B13" s="27" t="s">
        <v>82</v>
      </c>
      <c r="C13" s="39" t="s">
        <v>384</v>
      </c>
      <c r="D13" s="27">
        <v>2</v>
      </c>
      <c r="E13" s="28">
        <v>123900</v>
      </c>
      <c r="F13" s="11">
        <v>81.5</v>
      </c>
      <c r="G13" s="29">
        <v>80</v>
      </c>
      <c r="H13" s="10">
        <v>145.74727839323469</v>
      </c>
      <c r="I13" s="153">
        <v>0.85848535631371881</v>
      </c>
      <c r="J13" s="36">
        <v>7.5</v>
      </c>
      <c r="K13" s="36">
        <v>87</v>
      </c>
      <c r="L13" s="29">
        <v>7</v>
      </c>
      <c r="M13" s="29">
        <v>9</v>
      </c>
      <c r="N13" s="29">
        <v>5</v>
      </c>
      <c r="O13" s="36">
        <v>4</v>
      </c>
      <c r="P13" s="29"/>
      <c r="Q13" s="36">
        <v>7</v>
      </c>
      <c r="R13" s="29">
        <v>1</v>
      </c>
    </row>
    <row r="14" spans="1:18">
      <c r="A14" s="42" t="s">
        <v>17</v>
      </c>
      <c r="B14" s="27" t="s">
        <v>122</v>
      </c>
      <c r="C14" s="39" t="s">
        <v>330</v>
      </c>
      <c r="D14" s="157">
        <v>1</v>
      </c>
      <c r="E14" s="28">
        <v>123900</v>
      </c>
      <c r="F14" s="11">
        <v>76</v>
      </c>
      <c r="G14" s="29">
        <v>79</v>
      </c>
      <c r="H14" s="10">
        <v>146.92453263157896</v>
      </c>
      <c r="I14" s="153">
        <v>0.84329007403199174</v>
      </c>
      <c r="J14" s="29">
        <v>4</v>
      </c>
      <c r="K14" s="36">
        <v>76</v>
      </c>
      <c r="L14" s="29">
        <v>10</v>
      </c>
      <c r="M14" s="29">
        <v>7</v>
      </c>
      <c r="N14" s="29">
        <v>3</v>
      </c>
      <c r="O14" s="36">
        <v>10</v>
      </c>
      <c r="P14" s="29"/>
      <c r="Q14" s="29">
        <v>2</v>
      </c>
      <c r="R14" s="29">
        <v>2</v>
      </c>
    </row>
    <row r="15" spans="1:18">
      <c r="A15" s="42" t="s">
        <v>17</v>
      </c>
      <c r="B15" s="27" t="s">
        <v>106</v>
      </c>
      <c r="C15" s="39" t="s">
        <v>329</v>
      </c>
      <c r="D15" s="27">
        <v>2</v>
      </c>
      <c r="E15" s="28">
        <v>117300</v>
      </c>
      <c r="F15" s="135">
        <v>43</v>
      </c>
      <c r="G15" s="156">
        <v>47.5</v>
      </c>
      <c r="H15" s="12">
        <v>152.02153928571428</v>
      </c>
      <c r="I15" s="153">
        <v>0.8942323226298039</v>
      </c>
      <c r="J15" s="29">
        <v>5</v>
      </c>
      <c r="K15" s="36">
        <v>86.5</v>
      </c>
      <c r="L15" s="29">
        <v>4.5</v>
      </c>
      <c r="M15" s="29">
        <v>5.5</v>
      </c>
      <c r="N15" s="29">
        <v>1</v>
      </c>
      <c r="O15" s="29">
        <v>1</v>
      </c>
      <c r="P15" s="29"/>
      <c r="Q15" s="29"/>
      <c r="R15" s="16">
        <v>5</v>
      </c>
    </row>
    <row r="16" spans="1:18">
      <c r="A16" s="40" t="s">
        <v>209</v>
      </c>
      <c r="B16" s="27" t="s">
        <v>82</v>
      </c>
      <c r="C16" s="39" t="s">
        <v>375</v>
      </c>
      <c r="D16" s="27">
        <v>2</v>
      </c>
      <c r="E16" s="28">
        <v>157800</v>
      </c>
      <c r="F16" s="11">
        <v>86.5</v>
      </c>
      <c r="G16" s="29">
        <v>72</v>
      </c>
      <c r="H16" s="12">
        <v>158.749790206379</v>
      </c>
      <c r="I16" s="155">
        <v>1.0119554238867312</v>
      </c>
      <c r="J16" s="29">
        <v>5</v>
      </c>
      <c r="K16" s="36">
        <v>78.5</v>
      </c>
      <c r="L16" s="29">
        <v>10</v>
      </c>
      <c r="M16" s="29">
        <v>9.5</v>
      </c>
      <c r="N16" s="29">
        <v>4</v>
      </c>
      <c r="O16" s="29">
        <v>2.5</v>
      </c>
      <c r="P16" s="29"/>
      <c r="Q16" s="29">
        <v>1</v>
      </c>
      <c r="R16" s="29">
        <v>2</v>
      </c>
    </row>
    <row r="17" spans="1:18">
      <c r="A17" s="41" t="s">
        <v>265</v>
      </c>
      <c r="B17" s="27" t="s">
        <v>29</v>
      </c>
      <c r="C17" s="39" t="s">
        <v>382</v>
      </c>
      <c r="D17" s="27">
        <v>2</v>
      </c>
      <c r="E17" s="28">
        <v>144900</v>
      </c>
      <c r="F17" s="11">
        <v>86.5</v>
      </c>
      <c r="G17" s="29">
        <v>72</v>
      </c>
      <c r="H17" s="12">
        <v>160.7836708539823</v>
      </c>
      <c r="I17" s="155">
        <v>0.97483292333064453</v>
      </c>
      <c r="J17" s="36">
        <v>9</v>
      </c>
      <c r="K17" s="29">
        <v>74.5</v>
      </c>
      <c r="L17" s="29">
        <v>13</v>
      </c>
      <c r="M17" s="29">
        <v>3</v>
      </c>
      <c r="N17" s="29">
        <v>1.5</v>
      </c>
      <c r="O17" s="36">
        <v>6</v>
      </c>
      <c r="P17" s="29"/>
      <c r="Q17" s="29">
        <v>2</v>
      </c>
      <c r="R17" s="29">
        <v>3</v>
      </c>
    </row>
    <row r="18" spans="1:18">
      <c r="A18" s="41" t="s">
        <v>138</v>
      </c>
      <c r="B18" s="27" t="s">
        <v>122</v>
      </c>
      <c r="C18" s="39" t="s">
        <v>354</v>
      </c>
      <c r="D18" s="27">
        <v>2</v>
      </c>
      <c r="E18" s="28">
        <v>123900</v>
      </c>
      <c r="F18" s="14">
        <v>65</v>
      </c>
      <c r="G18" s="29">
        <v>68</v>
      </c>
      <c r="H18" s="12">
        <v>164.2148343704892</v>
      </c>
      <c r="I18" s="153">
        <v>0.80104698846792988</v>
      </c>
      <c r="J18" s="36">
        <v>6.5</v>
      </c>
      <c r="K18" s="36">
        <v>78</v>
      </c>
      <c r="L18" s="29">
        <v>8</v>
      </c>
      <c r="M18" s="29">
        <v>4.5</v>
      </c>
      <c r="N18" s="29">
        <v>2.5</v>
      </c>
      <c r="O18" s="29">
        <v>1.5</v>
      </c>
      <c r="P18" s="29"/>
      <c r="Q18" s="29">
        <v>2.5</v>
      </c>
      <c r="R18" s="29">
        <v>1.5</v>
      </c>
    </row>
    <row r="19" spans="1:18">
      <c r="A19" s="40" t="s">
        <v>209</v>
      </c>
      <c r="B19" s="27" t="s">
        <v>90</v>
      </c>
      <c r="C19" s="39" t="s">
        <v>376</v>
      </c>
      <c r="D19" s="27">
        <v>2</v>
      </c>
      <c r="E19" s="28">
        <v>117300</v>
      </c>
      <c r="F19" s="135">
        <v>47.5</v>
      </c>
      <c r="G19" s="156">
        <v>49</v>
      </c>
      <c r="H19" s="12">
        <v>164.25556828624732</v>
      </c>
      <c r="I19" s="153">
        <v>0.74948641388837123</v>
      </c>
      <c r="J19" s="36">
        <v>7</v>
      </c>
      <c r="K19" s="29">
        <v>66.5</v>
      </c>
      <c r="L19" s="29">
        <v>6.5</v>
      </c>
      <c r="M19" s="29">
        <v>7.5</v>
      </c>
      <c r="N19" s="29">
        <v>1</v>
      </c>
      <c r="O19" s="29">
        <v>3.5</v>
      </c>
      <c r="P19" s="29"/>
      <c r="Q19" s="36">
        <v>3</v>
      </c>
      <c r="R19" s="29">
        <v>3</v>
      </c>
    </row>
    <row r="20" spans="1:18">
      <c r="A20" s="38" t="s">
        <v>288</v>
      </c>
      <c r="B20" s="27" t="s">
        <v>37</v>
      </c>
      <c r="C20" s="39" t="s">
        <v>389</v>
      </c>
      <c r="D20" s="157">
        <v>1</v>
      </c>
      <c r="E20" s="28">
        <v>123900</v>
      </c>
      <c r="F20" s="135">
        <v>12</v>
      </c>
      <c r="G20" s="156">
        <v>13</v>
      </c>
      <c r="H20" s="12">
        <v>165.31151</v>
      </c>
      <c r="I20" s="153">
        <v>0.74949409148824542</v>
      </c>
      <c r="J20" s="29">
        <v>3</v>
      </c>
      <c r="K20" s="36">
        <v>100</v>
      </c>
      <c r="L20" s="29">
        <v>2</v>
      </c>
      <c r="M20" s="29">
        <v>3</v>
      </c>
      <c r="N20" s="29">
        <v>1</v>
      </c>
      <c r="O20" s="29"/>
      <c r="P20" s="29">
        <v>1</v>
      </c>
      <c r="Q20" s="29">
        <v>2</v>
      </c>
      <c r="R20" s="29">
        <v>1</v>
      </c>
    </row>
    <row r="21" spans="1:18">
      <c r="A21" s="41" t="s">
        <v>265</v>
      </c>
      <c r="B21" s="27" t="s">
        <v>66</v>
      </c>
      <c r="C21" s="39" t="s">
        <v>383</v>
      </c>
      <c r="D21" s="157">
        <v>1</v>
      </c>
      <c r="E21" s="28">
        <v>117300</v>
      </c>
      <c r="F21" s="135">
        <v>35</v>
      </c>
      <c r="G21" s="156">
        <v>42</v>
      </c>
      <c r="H21" s="12">
        <v>165.51968399999998</v>
      </c>
      <c r="I21" s="134">
        <v>0.70867704169855716</v>
      </c>
      <c r="J21" s="29">
        <v>4</v>
      </c>
      <c r="K21" s="29">
        <v>57</v>
      </c>
      <c r="L21" s="29">
        <v>5</v>
      </c>
      <c r="M21" s="29">
        <v>2</v>
      </c>
      <c r="N21" s="29">
        <v>4</v>
      </c>
      <c r="O21" s="29">
        <v>1</v>
      </c>
      <c r="P21" s="29"/>
      <c r="Q21" s="29"/>
      <c r="R21" s="29"/>
    </row>
    <row r="22" spans="1:18">
      <c r="A22" s="41" t="s">
        <v>138</v>
      </c>
      <c r="B22" s="27" t="s">
        <v>90</v>
      </c>
      <c r="C22" s="39" t="s">
        <v>349</v>
      </c>
      <c r="D22" s="27">
        <v>2</v>
      </c>
      <c r="E22" s="28">
        <v>123900</v>
      </c>
      <c r="F22" s="11">
        <v>78</v>
      </c>
      <c r="G22" s="29">
        <v>76.5</v>
      </c>
      <c r="H22" s="12">
        <v>167.89164807692308</v>
      </c>
      <c r="I22" s="153">
        <v>0.82208289452086847</v>
      </c>
      <c r="J22" s="36">
        <v>6.5</v>
      </c>
      <c r="K22" s="29">
        <v>71.5</v>
      </c>
      <c r="L22" s="29">
        <v>10</v>
      </c>
      <c r="M22" s="29">
        <v>2.5</v>
      </c>
      <c r="N22" s="29">
        <v>6</v>
      </c>
      <c r="O22" s="29">
        <v>3</v>
      </c>
      <c r="P22" s="29">
        <v>6.5</v>
      </c>
      <c r="Q22" s="29">
        <v>2.5</v>
      </c>
      <c r="R22" s="29">
        <v>1.5</v>
      </c>
    </row>
    <row r="23" spans="1:18">
      <c r="A23" s="41" t="s">
        <v>138</v>
      </c>
      <c r="B23" s="27" t="s">
        <v>90</v>
      </c>
      <c r="C23" s="39" t="s">
        <v>348</v>
      </c>
      <c r="D23" s="27">
        <v>2</v>
      </c>
      <c r="E23" s="28">
        <v>162100</v>
      </c>
      <c r="F23" s="135">
        <v>37.5</v>
      </c>
      <c r="G23" s="156">
        <v>29</v>
      </c>
      <c r="H23" s="12">
        <v>175.13674513636363</v>
      </c>
      <c r="I23" s="155">
        <v>0.98511566071974077</v>
      </c>
      <c r="J23" s="29">
        <v>4</v>
      </c>
      <c r="K23" s="29">
        <v>67.5</v>
      </c>
      <c r="L23" s="29">
        <v>7</v>
      </c>
      <c r="M23" s="29">
        <v>3.5</v>
      </c>
      <c r="N23" s="29">
        <v>1</v>
      </c>
      <c r="O23" s="29">
        <v>1</v>
      </c>
      <c r="P23" s="29"/>
      <c r="Q23" s="29"/>
      <c r="R23" s="29">
        <v>2</v>
      </c>
    </row>
    <row r="24" spans="1:18">
      <c r="A24" s="38" t="s">
        <v>288</v>
      </c>
      <c r="B24" s="27" t="s">
        <v>37</v>
      </c>
      <c r="C24" s="39" t="s">
        <v>390</v>
      </c>
      <c r="D24" s="157">
        <v>1</v>
      </c>
      <c r="E24" s="28">
        <v>142600</v>
      </c>
      <c r="F24" s="11">
        <v>89</v>
      </c>
      <c r="G24" s="29">
        <v>88</v>
      </c>
      <c r="H24" s="12">
        <v>175.62680089887638</v>
      </c>
      <c r="I24" s="153">
        <v>0.81194896946342043</v>
      </c>
      <c r="J24" s="36">
        <v>7</v>
      </c>
      <c r="K24" s="36">
        <v>86</v>
      </c>
      <c r="L24" s="29">
        <v>6</v>
      </c>
      <c r="M24" s="29">
        <v>9</v>
      </c>
      <c r="N24" s="29">
        <v>4</v>
      </c>
      <c r="O24" s="36">
        <v>4</v>
      </c>
      <c r="P24" s="29">
        <v>37</v>
      </c>
      <c r="Q24" s="36">
        <v>4</v>
      </c>
      <c r="R24" s="29">
        <v>2</v>
      </c>
    </row>
    <row r="25" spans="1:18">
      <c r="A25" s="42" t="s">
        <v>17</v>
      </c>
      <c r="B25" s="27" t="s">
        <v>52</v>
      </c>
      <c r="C25" s="39" t="s">
        <v>314</v>
      </c>
      <c r="D25" s="27">
        <v>2</v>
      </c>
      <c r="E25" s="28">
        <v>144300</v>
      </c>
      <c r="F25" s="11">
        <v>77</v>
      </c>
      <c r="G25" s="29">
        <v>78</v>
      </c>
      <c r="H25" s="12">
        <v>176.10233864127639</v>
      </c>
      <c r="I25" s="153">
        <v>0.83342662914521681</v>
      </c>
      <c r="J25" s="29">
        <v>5.5</v>
      </c>
      <c r="K25" s="29">
        <v>71.5</v>
      </c>
      <c r="L25" s="29">
        <v>13.5</v>
      </c>
      <c r="M25" s="29">
        <v>5</v>
      </c>
      <c r="N25" s="29">
        <v>5.5</v>
      </c>
      <c r="O25" s="29">
        <v>1.5</v>
      </c>
      <c r="P25" s="29"/>
      <c r="Q25" s="36">
        <v>3</v>
      </c>
      <c r="R25" s="29">
        <v>3</v>
      </c>
    </row>
    <row r="26" spans="1:18">
      <c r="A26" s="42" t="s">
        <v>134</v>
      </c>
      <c r="B26" s="27" t="s">
        <v>82</v>
      </c>
      <c r="C26" s="39" t="s">
        <v>335</v>
      </c>
      <c r="D26" s="27">
        <v>2</v>
      </c>
      <c r="E26" s="28">
        <v>130800</v>
      </c>
      <c r="F26" s="14">
        <v>59</v>
      </c>
      <c r="G26" s="29">
        <v>62.5</v>
      </c>
      <c r="H26" s="12">
        <v>178.47146023076925</v>
      </c>
      <c r="I26" s="153">
        <v>0.76496676512256112</v>
      </c>
      <c r="J26" s="29">
        <v>4</v>
      </c>
      <c r="K26" s="29">
        <v>70.5</v>
      </c>
      <c r="L26" s="29">
        <v>10.5</v>
      </c>
      <c r="M26" s="29">
        <v>6</v>
      </c>
      <c r="N26" s="29">
        <v>7.5</v>
      </c>
      <c r="O26" s="29">
        <v>1</v>
      </c>
      <c r="P26" s="29"/>
      <c r="Q26" s="29">
        <v>1</v>
      </c>
      <c r="R26" s="16">
        <v>3.5</v>
      </c>
    </row>
    <row r="27" spans="1:18">
      <c r="A27" s="42" t="s">
        <v>17</v>
      </c>
      <c r="B27" s="27" t="s">
        <v>58</v>
      </c>
      <c r="C27" s="39" t="s">
        <v>316</v>
      </c>
      <c r="D27" s="27">
        <v>2</v>
      </c>
      <c r="E27" s="28">
        <v>173700</v>
      </c>
      <c r="F27" s="14">
        <v>56</v>
      </c>
      <c r="G27" s="29">
        <v>52</v>
      </c>
      <c r="H27" s="12">
        <v>182.31085255102039</v>
      </c>
      <c r="I27" s="155">
        <v>0.97008664750144824</v>
      </c>
      <c r="J27" s="29">
        <v>4.5</v>
      </c>
      <c r="K27" s="36">
        <v>88</v>
      </c>
      <c r="L27" s="29">
        <v>8</v>
      </c>
      <c r="M27" s="29">
        <v>5</v>
      </c>
      <c r="N27" s="29">
        <v>5.5</v>
      </c>
      <c r="O27" s="29">
        <v>2</v>
      </c>
      <c r="P27" s="29"/>
      <c r="Q27" s="29">
        <v>1</v>
      </c>
      <c r="R27" s="29">
        <v>1</v>
      </c>
    </row>
    <row r="28" spans="1:18">
      <c r="A28" s="40" t="s">
        <v>209</v>
      </c>
      <c r="B28" s="27" t="s">
        <v>18</v>
      </c>
      <c r="C28" s="39" t="s">
        <v>356</v>
      </c>
      <c r="D28" s="27">
        <v>2</v>
      </c>
      <c r="E28" s="28">
        <v>171300</v>
      </c>
      <c r="F28" s="14">
        <v>57</v>
      </c>
      <c r="G28" s="29">
        <v>52.5</v>
      </c>
      <c r="H28" s="12">
        <v>183.04530528846155</v>
      </c>
      <c r="I28" s="155">
        <v>0.93676244278771692</v>
      </c>
      <c r="J28" s="29">
        <v>3</v>
      </c>
      <c r="K28" s="36">
        <v>88.5</v>
      </c>
      <c r="L28" s="29">
        <v>6.5</v>
      </c>
      <c r="M28" s="29">
        <v>1.5</v>
      </c>
      <c r="N28" s="29">
        <v>2</v>
      </c>
      <c r="O28" s="36">
        <v>4</v>
      </c>
      <c r="P28" s="29"/>
      <c r="Q28" s="29"/>
      <c r="R28" s="29">
        <v>1</v>
      </c>
    </row>
    <row r="29" spans="1:18">
      <c r="A29" s="40" t="s">
        <v>209</v>
      </c>
      <c r="B29" s="27" t="s">
        <v>58</v>
      </c>
      <c r="C29" s="39" t="s">
        <v>367</v>
      </c>
      <c r="D29" s="27">
        <v>2</v>
      </c>
      <c r="E29" s="28">
        <v>148800</v>
      </c>
      <c r="F29" s="14">
        <v>71.5</v>
      </c>
      <c r="G29" s="29">
        <v>66</v>
      </c>
      <c r="H29" s="12">
        <v>190.37141567185293</v>
      </c>
      <c r="I29" s="155">
        <v>0.94562894880306758</v>
      </c>
      <c r="J29" s="29">
        <v>3</v>
      </c>
      <c r="K29" s="36">
        <v>91.5</v>
      </c>
      <c r="L29" s="29">
        <v>6.5</v>
      </c>
      <c r="M29" s="29">
        <v>7.5</v>
      </c>
      <c r="N29" s="29">
        <v>3</v>
      </c>
      <c r="O29" s="29">
        <v>3</v>
      </c>
      <c r="P29" s="29"/>
      <c r="Q29" s="29">
        <v>1</v>
      </c>
      <c r="R29" s="29">
        <v>1</v>
      </c>
    </row>
    <row r="30" spans="1:18">
      <c r="A30" s="42" t="s">
        <v>17</v>
      </c>
      <c r="B30" s="27" t="s">
        <v>66</v>
      </c>
      <c r="C30" s="39" t="s">
        <v>320</v>
      </c>
      <c r="D30" s="27">
        <v>2</v>
      </c>
      <c r="E30" s="28">
        <v>149800</v>
      </c>
      <c r="F30" s="14">
        <v>73</v>
      </c>
      <c r="G30" s="29">
        <v>81</v>
      </c>
      <c r="H30" s="15">
        <v>200.33339473981903</v>
      </c>
      <c r="I30" s="153">
        <v>0.75178649245775442</v>
      </c>
      <c r="J30" s="36">
        <v>8</v>
      </c>
      <c r="K30" s="36">
        <v>77</v>
      </c>
      <c r="L30" s="29">
        <v>10</v>
      </c>
      <c r="M30" s="29">
        <v>8</v>
      </c>
      <c r="N30" s="29">
        <v>4.5</v>
      </c>
      <c r="O30" s="29">
        <v>1</v>
      </c>
      <c r="P30" s="29"/>
      <c r="Q30" s="29">
        <v>2</v>
      </c>
      <c r="R30" s="29">
        <v>2.5</v>
      </c>
    </row>
    <row r="31" spans="1:18">
      <c r="A31" s="42" t="s">
        <v>17</v>
      </c>
      <c r="B31" s="27" t="s">
        <v>70</v>
      </c>
      <c r="C31" s="39" t="s">
        <v>323</v>
      </c>
      <c r="D31" s="27">
        <v>2</v>
      </c>
      <c r="E31" s="28">
        <v>117300</v>
      </c>
      <c r="F31" s="14">
        <v>63</v>
      </c>
      <c r="G31" s="29">
        <v>86.5</v>
      </c>
      <c r="H31" s="15">
        <v>201.94326842105261</v>
      </c>
      <c r="I31" s="134">
        <v>0.58129554576271691</v>
      </c>
      <c r="J31" s="29">
        <v>4.5</v>
      </c>
      <c r="K31" s="36">
        <v>82.5</v>
      </c>
      <c r="L31" s="29">
        <v>8.5</v>
      </c>
      <c r="M31" s="29">
        <v>6</v>
      </c>
      <c r="N31" s="29">
        <v>3.5</v>
      </c>
      <c r="O31" s="29">
        <v>1</v>
      </c>
      <c r="P31" s="29"/>
      <c r="Q31" s="29"/>
      <c r="R31" s="29">
        <v>1.5</v>
      </c>
    </row>
    <row r="32" spans="1:18">
      <c r="A32" s="41" t="s">
        <v>138</v>
      </c>
      <c r="B32" s="27" t="s">
        <v>122</v>
      </c>
      <c r="C32" s="39" t="s">
        <v>355</v>
      </c>
      <c r="D32" s="27">
        <v>2</v>
      </c>
      <c r="E32" s="28">
        <v>135700</v>
      </c>
      <c r="F32" s="14">
        <v>59.5</v>
      </c>
      <c r="G32" s="29">
        <v>71.5</v>
      </c>
      <c r="H32" s="15">
        <v>202.67400069264067</v>
      </c>
      <c r="I32" s="134">
        <v>0.70310862609497793</v>
      </c>
      <c r="J32" s="36">
        <v>6</v>
      </c>
      <c r="K32" s="29">
        <v>74.5</v>
      </c>
      <c r="L32" s="29">
        <v>8</v>
      </c>
      <c r="M32" s="29">
        <v>7</v>
      </c>
      <c r="N32" s="29">
        <v>3.5</v>
      </c>
      <c r="O32" s="29">
        <v>1.5</v>
      </c>
      <c r="P32" s="29"/>
      <c r="Q32" s="29"/>
      <c r="R32" s="29">
        <v>2</v>
      </c>
    </row>
    <row r="33" spans="1:18">
      <c r="A33" s="41" t="s">
        <v>265</v>
      </c>
      <c r="B33" s="27" t="s">
        <v>122</v>
      </c>
      <c r="C33" s="39" t="s">
        <v>386</v>
      </c>
      <c r="D33" s="157">
        <v>1</v>
      </c>
      <c r="E33" s="28">
        <v>117300</v>
      </c>
      <c r="F33" s="135">
        <v>38</v>
      </c>
      <c r="G33" s="29">
        <v>59</v>
      </c>
      <c r="H33" s="15">
        <v>207.76669894736841</v>
      </c>
      <c r="I33" s="134">
        <v>0.56457555803836734</v>
      </c>
      <c r="J33" s="29">
        <v>1</v>
      </c>
      <c r="K33" s="29">
        <v>33</v>
      </c>
      <c r="L33" s="29">
        <v>6</v>
      </c>
      <c r="M33" s="29"/>
      <c r="N33" s="29">
        <v>1</v>
      </c>
      <c r="O33" s="29">
        <v>2</v>
      </c>
      <c r="P33" s="29"/>
      <c r="Q33" s="29"/>
      <c r="R33" s="29">
        <v>1</v>
      </c>
    </row>
    <row r="34" spans="1:18">
      <c r="A34" s="40" t="s">
        <v>209</v>
      </c>
      <c r="B34" s="27" t="s">
        <v>100</v>
      </c>
      <c r="C34" s="39" t="s">
        <v>378</v>
      </c>
      <c r="D34" s="27">
        <v>2</v>
      </c>
      <c r="E34" s="28">
        <v>117300</v>
      </c>
      <c r="F34" s="135">
        <v>40.5</v>
      </c>
      <c r="G34" s="29">
        <v>55.5</v>
      </c>
      <c r="H34" s="15">
        <v>208.0722316312997</v>
      </c>
      <c r="I34" s="134">
        <v>0.59790921009377396</v>
      </c>
      <c r="J34" s="29">
        <v>4</v>
      </c>
      <c r="K34" s="36">
        <v>90</v>
      </c>
      <c r="L34" s="29">
        <v>5</v>
      </c>
      <c r="M34" s="29">
        <v>5</v>
      </c>
      <c r="N34" s="29">
        <v>1.5</v>
      </c>
      <c r="O34" s="29">
        <v>2</v>
      </c>
      <c r="P34" s="29"/>
      <c r="Q34" s="29">
        <v>1</v>
      </c>
      <c r="R34" s="16">
        <v>4</v>
      </c>
    </row>
    <row r="35" spans="1:18">
      <c r="A35" s="40" t="s">
        <v>209</v>
      </c>
      <c r="B35" s="27" t="s">
        <v>29</v>
      </c>
      <c r="C35" s="39" t="s">
        <v>360</v>
      </c>
      <c r="D35" s="27">
        <v>2</v>
      </c>
      <c r="E35" s="28">
        <v>207300</v>
      </c>
      <c r="F35" s="10">
        <v>99</v>
      </c>
      <c r="G35" s="29">
        <v>82</v>
      </c>
      <c r="H35" s="15">
        <v>209.6752616911765</v>
      </c>
      <c r="I35" s="155">
        <v>0.98982443872259929</v>
      </c>
      <c r="J35" s="36">
        <v>12</v>
      </c>
      <c r="K35" s="29">
        <v>74</v>
      </c>
      <c r="L35" s="29">
        <v>12</v>
      </c>
      <c r="M35" s="29">
        <v>13.5</v>
      </c>
      <c r="N35" s="29">
        <v>5</v>
      </c>
      <c r="O35" s="29">
        <v>3</v>
      </c>
      <c r="P35" s="29"/>
      <c r="Q35" s="36">
        <v>3</v>
      </c>
      <c r="R35" s="29">
        <v>2.5</v>
      </c>
    </row>
    <row r="36" spans="1:18">
      <c r="A36" s="41" t="s">
        <v>265</v>
      </c>
      <c r="B36" s="27" t="s">
        <v>106</v>
      </c>
      <c r="C36" s="39" t="s">
        <v>385</v>
      </c>
      <c r="D36" s="157">
        <v>1</v>
      </c>
      <c r="E36" s="28">
        <v>102400</v>
      </c>
      <c r="F36" s="135">
        <v>12</v>
      </c>
      <c r="G36" s="156">
        <v>19</v>
      </c>
      <c r="H36" s="15">
        <v>209.78432000000004</v>
      </c>
      <c r="I36" s="134">
        <v>0.48812037048336115</v>
      </c>
      <c r="J36" s="29"/>
      <c r="K36" s="36">
        <v>100</v>
      </c>
      <c r="L36" s="29">
        <v>1</v>
      </c>
      <c r="M36" s="29">
        <v>2</v>
      </c>
      <c r="N36" s="29">
        <v>1</v>
      </c>
      <c r="O36" s="29">
        <v>2</v>
      </c>
      <c r="P36" s="29"/>
      <c r="Q36" s="29"/>
      <c r="R36" s="29"/>
    </row>
    <row r="37" spans="1:18">
      <c r="A37" s="38" t="s">
        <v>288</v>
      </c>
      <c r="B37" s="27" t="s">
        <v>18</v>
      </c>
      <c r="C37" s="39" t="s">
        <v>387</v>
      </c>
      <c r="D37" s="157">
        <v>1</v>
      </c>
      <c r="E37" s="28">
        <v>136800</v>
      </c>
      <c r="F37" s="135">
        <v>34</v>
      </c>
      <c r="G37" s="156">
        <v>46</v>
      </c>
      <c r="H37" s="15">
        <v>209.82786352941179</v>
      </c>
      <c r="I37" s="134">
        <v>0.65196298384282325</v>
      </c>
      <c r="J37" s="29">
        <v>1</v>
      </c>
      <c r="K37" s="29">
        <v>66</v>
      </c>
      <c r="L37" s="29">
        <v>2</v>
      </c>
      <c r="M37" s="29">
        <v>1</v>
      </c>
      <c r="N37" s="29"/>
      <c r="O37" s="29">
        <v>2</v>
      </c>
      <c r="P37" s="29">
        <v>19</v>
      </c>
      <c r="Q37" s="29">
        <v>1</v>
      </c>
      <c r="R37" s="29">
        <v>1</v>
      </c>
    </row>
    <row r="38" spans="1:18">
      <c r="A38" s="41" t="s">
        <v>138</v>
      </c>
      <c r="B38" s="27" t="s">
        <v>66</v>
      </c>
      <c r="C38" s="39" t="s">
        <v>346</v>
      </c>
      <c r="D38" s="27">
        <v>2</v>
      </c>
      <c r="E38" s="28">
        <v>123900</v>
      </c>
      <c r="F38" s="135">
        <v>46.5</v>
      </c>
      <c r="G38" s="29">
        <v>59.5</v>
      </c>
      <c r="H38" s="15">
        <v>209.83598023536166</v>
      </c>
      <c r="I38" s="134">
        <v>0.62129450426670141</v>
      </c>
      <c r="J38" s="29">
        <v>5.5</v>
      </c>
      <c r="K38" s="29">
        <v>66.5</v>
      </c>
      <c r="L38" s="29">
        <v>7.5</v>
      </c>
      <c r="M38" s="29">
        <v>6.5</v>
      </c>
      <c r="N38" s="29">
        <v>2</v>
      </c>
      <c r="O38" s="29">
        <v>1.5</v>
      </c>
      <c r="P38" s="29"/>
      <c r="Q38" s="29">
        <v>1</v>
      </c>
      <c r="R38" s="29">
        <v>3</v>
      </c>
    </row>
    <row r="39" spans="1:18">
      <c r="A39" s="42" t="s">
        <v>17</v>
      </c>
      <c r="B39" s="27" t="s">
        <v>66</v>
      </c>
      <c r="C39" s="39" t="s">
        <v>318</v>
      </c>
      <c r="D39" s="157">
        <v>1</v>
      </c>
      <c r="E39" s="28">
        <v>123900</v>
      </c>
      <c r="F39" s="135">
        <v>33</v>
      </c>
      <c r="G39" s="156">
        <v>48</v>
      </c>
      <c r="H39" s="15">
        <v>211.91856000000001</v>
      </c>
      <c r="I39" s="134">
        <v>0.58465855940130962</v>
      </c>
      <c r="J39" s="29">
        <v>3</v>
      </c>
      <c r="K39" s="29">
        <v>66</v>
      </c>
      <c r="L39" s="29">
        <v>6</v>
      </c>
      <c r="M39" s="29">
        <v>3</v>
      </c>
      <c r="N39" s="29">
        <v>4</v>
      </c>
      <c r="O39" s="29">
        <v>2</v>
      </c>
      <c r="P39" s="29"/>
      <c r="Q39" s="29">
        <v>2</v>
      </c>
      <c r="R39" s="29">
        <v>1</v>
      </c>
    </row>
    <row r="40" spans="1:18">
      <c r="A40" s="40" t="s">
        <v>209</v>
      </c>
      <c r="B40" s="27" t="s">
        <v>116</v>
      </c>
      <c r="C40" s="39" t="s">
        <v>381</v>
      </c>
      <c r="D40" s="27">
        <v>2</v>
      </c>
      <c r="E40" s="28">
        <v>117300</v>
      </c>
      <c r="F40" s="135">
        <v>35.5</v>
      </c>
      <c r="G40" s="29">
        <v>53</v>
      </c>
      <c r="H40" s="15">
        <v>214.11765761083743</v>
      </c>
      <c r="I40" s="134">
        <v>0.5503552598165512</v>
      </c>
      <c r="J40" s="29">
        <v>1.5</v>
      </c>
      <c r="K40" s="29">
        <v>69.5</v>
      </c>
      <c r="L40" s="29">
        <v>6.5</v>
      </c>
      <c r="M40" s="29">
        <v>4</v>
      </c>
      <c r="N40" s="29">
        <v>4</v>
      </c>
      <c r="O40" s="29">
        <v>2.5</v>
      </c>
      <c r="P40" s="29"/>
      <c r="Q40" s="29"/>
      <c r="R40" s="16">
        <v>4</v>
      </c>
    </row>
    <row r="41" spans="1:18">
      <c r="A41" s="41" t="s">
        <v>138</v>
      </c>
      <c r="B41" s="27" t="s">
        <v>76</v>
      </c>
      <c r="C41" s="39" t="s">
        <v>347</v>
      </c>
      <c r="D41" s="27">
        <v>2</v>
      </c>
      <c r="E41" s="28">
        <v>123900</v>
      </c>
      <c r="F41" s="135">
        <v>34.5</v>
      </c>
      <c r="G41" s="156">
        <v>49.5</v>
      </c>
      <c r="H41" s="15">
        <v>214.39709194991059</v>
      </c>
      <c r="I41" s="134">
        <v>0.58103493657459737</v>
      </c>
      <c r="J41" s="29">
        <v>2.5</v>
      </c>
      <c r="K41" s="29">
        <v>56.5</v>
      </c>
      <c r="L41" s="29">
        <v>4</v>
      </c>
      <c r="M41" s="29">
        <v>4.5</v>
      </c>
      <c r="N41" s="29">
        <v>4</v>
      </c>
      <c r="O41" s="29">
        <v>1</v>
      </c>
      <c r="P41" s="29">
        <v>3</v>
      </c>
      <c r="Q41" s="29">
        <v>1</v>
      </c>
      <c r="R41" s="29">
        <v>1.5</v>
      </c>
    </row>
    <row r="42" spans="1:18">
      <c r="A42" s="38" t="s">
        <v>288</v>
      </c>
      <c r="B42" s="27" t="s">
        <v>58</v>
      </c>
      <c r="C42" s="39" t="s">
        <v>392</v>
      </c>
      <c r="D42" s="27">
        <v>2</v>
      </c>
      <c r="E42" s="28">
        <v>132900</v>
      </c>
      <c r="F42" s="135">
        <v>41.5</v>
      </c>
      <c r="G42" s="29">
        <v>59</v>
      </c>
      <c r="H42" s="15">
        <v>216.29164822552448</v>
      </c>
      <c r="I42" s="134">
        <v>0.61529301378013257</v>
      </c>
      <c r="J42" s="29">
        <v>4.5</v>
      </c>
      <c r="K42" s="36">
        <v>86</v>
      </c>
      <c r="L42" s="29">
        <v>1.5</v>
      </c>
      <c r="M42" s="29">
        <v>6</v>
      </c>
      <c r="N42" s="29">
        <v>1.5</v>
      </c>
      <c r="O42" s="29">
        <v>1.5</v>
      </c>
      <c r="P42" s="29">
        <v>7</v>
      </c>
      <c r="Q42" s="29">
        <v>1</v>
      </c>
      <c r="R42" s="29">
        <v>1</v>
      </c>
    </row>
    <row r="43" spans="1:18">
      <c r="A43" s="41" t="s">
        <v>138</v>
      </c>
      <c r="B43" s="27" t="s">
        <v>66</v>
      </c>
      <c r="C43" s="39" t="s">
        <v>344</v>
      </c>
      <c r="D43" s="157">
        <v>1</v>
      </c>
      <c r="E43" s="28">
        <v>123900</v>
      </c>
      <c r="F43" s="135">
        <v>47</v>
      </c>
      <c r="G43" s="29">
        <v>71</v>
      </c>
      <c r="H43" s="136">
        <v>220.09095127659575</v>
      </c>
      <c r="I43" s="134">
        <v>0.56294908664505106</v>
      </c>
      <c r="J43" s="29">
        <v>4</v>
      </c>
      <c r="K43" s="36">
        <v>75</v>
      </c>
      <c r="L43" s="29">
        <v>4</v>
      </c>
      <c r="M43" s="29">
        <v>4</v>
      </c>
      <c r="N43" s="29">
        <v>2</v>
      </c>
      <c r="O43" s="29">
        <v>2</v>
      </c>
      <c r="P43" s="29"/>
      <c r="Q43" s="29"/>
      <c r="R43" s="29">
        <v>1</v>
      </c>
    </row>
    <row r="44" spans="1:18">
      <c r="A44" s="41" t="s">
        <v>138</v>
      </c>
      <c r="B44" s="27" t="s">
        <v>52</v>
      </c>
      <c r="C44" s="39" t="s">
        <v>342</v>
      </c>
      <c r="D44" s="27">
        <v>2</v>
      </c>
      <c r="E44" s="28">
        <v>123900</v>
      </c>
      <c r="F44" s="135">
        <v>42.5</v>
      </c>
      <c r="G44" s="29">
        <v>66</v>
      </c>
      <c r="H44" s="136">
        <v>224.61595634408604</v>
      </c>
      <c r="I44" s="134">
        <v>0.55171373094232845</v>
      </c>
      <c r="J44" s="29">
        <v>3</v>
      </c>
      <c r="K44" s="29">
        <v>67.5</v>
      </c>
      <c r="L44" s="29">
        <v>8.5</v>
      </c>
      <c r="M44" s="29">
        <v>6</v>
      </c>
      <c r="N44" s="29">
        <v>5</v>
      </c>
      <c r="O44" s="29">
        <v>1</v>
      </c>
      <c r="P44" s="29"/>
      <c r="Q44" s="29"/>
      <c r="R44" s="29">
        <v>2</v>
      </c>
    </row>
    <row r="45" spans="1:18">
      <c r="A45" s="40" t="s">
        <v>209</v>
      </c>
      <c r="B45" s="27" t="s">
        <v>29</v>
      </c>
      <c r="C45" s="39" t="s">
        <v>359</v>
      </c>
      <c r="D45" s="27">
        <v>2</v>
      </c>
      <c r="E45" s="28">
        <v>102400</v>
      </c>
      <c r="F45" s="135">
        <v>51</v>
      </c>
      <c r="G45" s="29">
        <v>82</v>
      </c>
      <c r="H45" s="136">
        <v>225.37788235294119</v>
      </c>
      <c r="I45" s="134">
        <v>0.50832820171637783</v>
      </c>
      <c r="J45" s="29">
        <v>2</v>
      </c>
      <c r="K45" s="29">
        <v>71.5</v>
      </c>
      <c r="L45" s="29">
        <v>6</v>
      </c>
      <c r="M45" s="29">
        <v>1.5</v>
      </c>
      <c r="N45" s="29">
        <v>2.5</v>
      </c>
      <c r="O45" s="29">
        <v>3.5</v>
      </c>
      <c r="P45" s="29"/>
      <c r="Q45" s="29"/>
      <c r="R45" s="29">
        <v>1.5</v>
      </c>
    </row>
    <row r="46" spans="1:18">
      <c r="A46" s="42" t="s">
        <v>134</v>
      </c>
      <c r="B46" s="27" t="s">
        <v>70</v>
      </c>
      <c r="C46" s="39" t="s">
        <v>334</v>
      </c>
      <c r="D46" s="157">
        <v>1</v>
      </c>
      <c r="E46" s="28">
        <v>117300</v>
      </c>
      <c r="F46" s="135">
        <v>45</v>
      </c>
      <c r="G46" s="29">
        <v>71</v>
      </c>
      <c r="H46" s="136">
        <v>230.37928533333329</v>
      </c>
      <c r="I46" s="134">
        <v>0.50916036062131154</v>
      </c>
      <c r="J46" s="29">
        <v>4</v>
      </c>
      <c r="K46" s="36">
        <v>80</v>
      </c>
      <c r="L46" s="29">
        <v>5</v>
      </c>
      <c r="M46" s="29">
        <v>5</v>
      </c>
      <c r="N46" s="29">
        <v>2</v>
      </c>
      <c r="O46" s="29"/>
      <c r="P46" s="29"/>
      <c r="Q46" s="29">
        <v>2</v>
      </c>
      <c r="R46" s="29"/>
    </row>
    <row r="47" spans="1:18">
      <c r="A47" s="42" t="s">
        <v>17</v>
      </c>
      <c r="B47" s="27" t="s">
        <v>34</v>
      </c>
      <c r="C47" s="39" t="s">
        <v>311</v>
      </c>
      <c r="D47" s="27">
        <v>2</v>
      </c>
      <c r="E47" s="28">
        <v>123900</v>
      </c>
      <c r="F47" s="135">
        <v>32</v>
      </c>
      <c r="G47" s="29">
        <v>50</v>
      </c>
      <c r="H47" s="136">
        <v>231.94082458333335</v>
      </c>
      <c r="I47" s="134">
        <v>0.56901606826522999</v>
      </c>
      <c r="J47" s="29">
        <v>4</v>
      </c>
      <c r="K47" s="29">
        <v>63</v>
      </c>
      <c r="L47" s="29">
        <v>3</v>
      </c>
      <c r="M47" s="29">
        <v>4</v>
      </c>
      <c r="N47" s="29"/>
      <c r="O47" s="29">
        <v>3</v>
      </c>
      <c r="P47" s="29"/>
      <c r="Q47" s="29">
        <v>2.5</v>
      </c>
      <c r="R47" s="29">
        <v>2.5</v>
      </c>
    </row>
    <row r="48" spans="1:18">
      <c r="A48" s="40" t="s">
        <v>209</v>
      </c>
      <c r="B48" s="27" t="s">
        <v>58</v>
      </c>
      <c r="C48" s="39" t="s">
        <v>368</v>
      </c>
      <c r="D48" s="27">
        <v>2</v>
      </c>
      <c r="E48" s="28">
        <v>162300</v>
      </c>
      <c r="F48" s="135">
        <v>51</v>
      </c>
      <c r="G48" s="29">
        <v>52</v>
      </c>
      <c r="H48" s="136">
        <v>237.46445923076925</v>
      </c>
      <c r="I48" s="153">
        <v>0.79833307256419117</v>
      </c>
      <c r="J48" s="29">
        <v>4</v>
      </c>
      <c r="K48" s="29">
        <v>62.5</v>
      </c>
      <c r="L48" s="29">
        <v>6.5</v>
      </c>
      <c r="M48" s="29">
        <v>4.5</v>
      </c>
      <c r="N48" s="29">
        <v>3</v>
      </c>
      <c r="O48" s="29">
        <v>3</v>
      </c>
      <c r="P48" s="29"/>
      <c r="Q48" s="29">
        <v>1</v>
      </c>
      <c r="R48" s="29">
        <v>2</v>
      </c>
    </row>
    <row r="49" spans="1:18">
      <c r="A49" s="40" t="s">
        <v>209</v>
      </c>
      <c r="B49" s="27" t="s">
        <v>45</v>
      </c>
      <c r="C49" s="39" t="s">
        <v>364</v>
      </c>
      <c r="D49" s="27">
        <v>2</v>
      </c>
      <c r="E49" s="28">
        <v>117300</v>
      </c>
      <c r="F49" s="135">
        <v>32</v>
      </c>
      <c r="G49" s="156">
        <v>40</v>
      </c>
      <c r="H49" s="136">
        <v>237.52406906249999</v>
      </c>
      <c r="I49" s="134">
        <v>0.65545758895241069</v>
      </c>
      <c r="J49" s="36">
        <v>6</v>
      </c>
      <c r="K49" s="29">
        <v>51.5</v>
      </c>
      <c r="L49" s="29">
        <v>4.5</v>
      </c>
      <c r="M49" s="29">
        <v>6</v>
      </c>
      <c r="N49" s="29">
        <v>2.5</v>
      </c>
      <c r="O49" s="29">
        <v>2.5</v>
      </c>
      <c r="P49" s="29"/>
      <c r="Q49" s="29">
        <v>2</v>
      </c>
      <c r="R49" s="29">
        <v>3</v>
      </c>
    </row>
    <row r="50" spans="1:18">
      <c r="A50" s="40" t="s">
        <v>209</v>
      </c>
      <c r="B50" s="27" t="s">
        <v>76</v>
      </c>
      <c r="C50" s="39" t="s">
        <v>373</v>
      </c>
      <c r="D50" s="27">
        <v>2</v>
      </c>
      <c r="E50" s="28">
        <v>197500</v>
      </c>
      <c r="F50" s="14">
        <v>65</v>
      </c>
      <c r="G50" s="29">
        <v>62.5</v>
      </c>
      <c r="H50" s="136">
        <v>240.47364575823121</v>
      </c>
      <c r="I50" s="153">
        <v>0.84977554918773368</v>
      </c>
      <c r="J50" s="36">
        <v>7</v>
      </c>
      <c r="K50" s="36">
        <v>75.5</v>
      </c>
      <c r="L50" s="29">
        <v>8.5</v>
      </c>
      <c r="M50" s="29">
        <v>13</v>
      </c>
      <c r="N50" s="29">
        <v>3</v>
      </c>
      <c r="O50" s="36">
        <v>5</v>
      </c>
      <c r="P50" s="29"/>
      <c r="Q50" s="36">
        <v>3.5</v>
      </c>
      <c r="R50" s="16">
        <v>4.5</v>
      </c>
    </row>
    <row r="51" spans="1:18">
      <c r="A51" s="41" t="s">
        <v>138</v>
      </c>
      <c r="B51" s="27" t="s">
        <v>100</v>
      </c>
      <c r="C51" s="39" t="s">
        <v>350</v>
      </c>
      <c r="D51" s="27">
        <v>2</v>
      </c>
      <c r="E51" s="28">
        <v>117300</v>
      </c>
      <c r="F51" s="135">
        <v>48.5</v>
      </c>
      <c r="G51" s="29">
        <v>78</v>
      </c>
      <c r="H51" s="136">
        <v>241.19246831967212</v>
      </c>
      <c r="I51" s="134">
        <v>0.51070891064562762</v>
      </c>
      <c r="J51" s="29">
        <v>3.5</v>
      </c>
      <c r="K51" s="36">
        <v>86</v>
      </c>
      <c r="L51" s="29">
        <v>4.5</v>
      </c>
      <c r="M51" s="29">
        <v>3</v>
      </c>
      <c r="N51" s="29">
        <v>2.5</v>
      </c>
      <c r="O51" s="36">
        <v>4</v>
      </c>
      <c r="P51" s="29"/>
      <c r="Q51" s="29"/>
      <c r="R51" s="29">
        <v>2</v>
      </c>
    </row>
    <row r="52" spans="1:18">
      <c r="A52" s="42" t="s">
        <v>17</v>
      </c>
      <c r="B52" s="27" t="s">
        <v>100</v>
      </c>
      <c r="C52" s="39" t="s">
        <v>328</v>
      </c>
      <c r="D52" s="27">
        <v>2</v>
      </c>
      <c r="E52" s="28">
        <v>123900</v>
      </c>
      <c r="F52" s="135">
        <v>48</v>
      </c>
      <c r="G52" s="29">
        <v>77.5</v>
      </c>
      <c r="H52" s="136">
        <v>242.20581442299255</v>
      </c>
      <c r="I52" s="134">
        <v>0.51223428869516274</v>
      </c>
      <c r="J52" s="29">
        <v>3</v>
      </c>
      <c r="K52" s="29">
        <v>72.5</v>
      </c>
      <c r="L52" s="29">
        <v>8.5</v>
      </c>
      <c r="M52" s="29">
        <v>1.5</v>
      </c>
      <c r="N52" s="29">
        <v>5</v>
      </c>
      <c r="O52" s="29">
        <v>2</v>
      </c>
      <c r="P52" s="29"/>
      <c r="Q52" s="29"/>
      <c r="R52" s="29">
        <v>2</v>
      </c>
    </row>
    <row r="53" spans="1:18">
      <c r="A53" s="40" t="s">
        <v>209</v>
      </c>
      <c r="B53" s="27" t="s">
        <v>24</v>
      </c>
      <c r="C53" s="39" t="s">
        <v>357</v>
      </c>
      <c r="D53" s="157">
        <v>1</v>
      </c>
      <c r="E53" s="28">
        <v>117300</v>
      </c>
      <c r="F53" s="135">
        <v>13</v>
      </c>
      <c r="G53" s="156">
        <v>23</v>
      </c>
      <c r="H53" s="136">
        <v>244.03543153846155</v>
      </c>
      <c r="I53" s="134">
        <v>0.48066790654336916</v>
      </c>
      <c r="J53" s="29">
        <v>2</v>
      </c>
      <c r="K53" s="29">
        <v>66</v>
      </c>
      <c r="L53" s="29">
        <v>1</v>
      </c>
      <c r="M53" s="29">
        <v>2</v>
      </c>
      <c r="N53" s="29">
        <v>1</v>
      </c>
      <c r="O53" s="29">
        <v>3</v>
      </c>
      <c r="P53" s="29"/>
      <c r="Q53" s="29"/>
      <c r="R53" s="29"/>
    </row>
    <row r="54" spans="1:18">
      <c r="A54" s="42" t="s">
        <v>17</v>
      </c>
      <c r="B54" s="27" t="s">
        <v>100</v>
      </c>
      <c r="C54" s="39" t="s">
        <v>327</v>
      </c>
      <c r="D54" s="27">
        <v>2</v>
      </c>
      <c r="E54" s="28">
        <v>124900</v>
      </c>
      <c r="F54" s="135">
        <v>22</v>
      </c>
      <c r="G54" s="156">
        <v>37.5</v>
      </c>
      <c r="H54" s="136">
        <v>254.71139893162393</v>
      </c>
      <c r="I54" s="134">
        <v>0.49158386305249824</v>
      </c>
      <c r="J54" s="29">
        <v>1</v>
      </c>
      <c r="K54" s="29">
        <v>62.5</v>
      </c>
      <c r="L54" s="29">
        <v>3</v>
      </c>
      <c r="M54" s="29">
        <v>2</v>
      </c>
      <c r="N54" s="29">
        <v>1</v>
      </c>
      <c r="O54" s="29">
        <v>1</v>
      </c>
      <c r="P54" s="29">
        <v>3</v>
      </c>
      <c r="Q54" s="29"/>
      <c r="R54" s="29">
        <v>2</v>
      </c>
    </row>
    <row r="55" spans="1:18">
      <c r="A55" s="41" t="s">
        <v>138</v>
      </c>
      <c r="B55" s="27" t="s">
        <v>106</v>
      </c>
      <c r="C55" s="39" t="s">
        <v>351</v>
      </c>
      <c r="D55" s="27">
        <v>2</v>
      </c>
      <c r="E55" s="28">
        <v>165000</v>
      </c>
      <c r="F55" s="135">
        <v>17.5</v>
      </c>
      <c r="G55" s="156">
        <v>23.5</v>
      </c>
      <c r="H55" s="136">
        <v>256.69695652173914</v>
      </c>
      <c r="I55" s="134">
        <v>0.69157557327514219</v>
      </c>
      <c r="J55" s="29">
        <v>2</v>
      </c>
      <c r="K55" s="29">
        <v>70</v>
      </c>
      <c r="L55" s="29">
        <v>2</v>
      </c>
      <c r="M55" s="29">
        <v>3</v>
      </c>
      <c r="N55" s="29">
        <v>2</v>
      </c>
      <c r="O55" s="29">
        <v>2</v>
      </c>
      <c r="P55" s="29"/>
      <c r="Q55" s="29"/>
      <c r="R55" s="29">
        <v>1</v>
      </c>
    </row>
    <row r="56" spans="1:18">
      <c r="A56" s="41" t="s">
        <v>138</v>
      </c>
      <c r="B56" s="27" t="s">
        <v>66</v>
      </c>
      <c r="C56" s="39" t="s">
        <v>343</v>
      </c>
      <c r="D56" s="27">
        <v>2</v>
      </c>
      <c r="E56" s="28">
        <v>132900</v>
      </c>
      <c r="F56" s="135">
        <v>42.5</v>
      </c>
      <c r="G56" s="29">
        <v>71.5</v>
      </c>
      <c r="H56" s="136">
        <v>266.09452116666671</v>
      </c>
      <c r="I56" s="134">
        <v>0.50293141437220146</v>
      </c>
      <c r="J56" s="29">
        <v>4</v>
      </c>
      <c r="K56" s="29">
        <v>63.5</v>
      </c>
      <c r="L56" s="29">
        <v>5</v>
      </c>
      <c r="M56" s="29">
        <v>2.5</v>
      </c>
      <c r="N56" s="29">
        <v>2</v>
      </c>
      <c r="O56" s="36">
        <v>4</v>
      </c>
      <c r="P56" s="29"/>
      <c r="Q56" s="29"/>
      <c r="R56" s="29">
        <v>1.5</v>
      </c>
    </row>
    <row r="57" spans="1:18">
      <c r="A57" s="42" t="s">
        <v>17</v>
      </c>
      <c r="B57" s="27" t="s">
        <v>70</v>
      </c>
      <c r="C57" s="39" t="s">
        <v>322</v>
      </c>
      <c r="D57" s="157">
        <v>1</v>
      </c>
      <c r="E57" s="28">
        <v>160700</v>
      </c>
      <c r="F57" s="14">
        <v>56</v>
      </c>
      <c r="G57" s="29">
        <v>75</v>
      </c>
      <c r="H57" s="136">
        <v>267.90985714285711</v>
      </c>
      <c r="I57" s="134">
        <v>0.59982862039417317</v>
      </c>
      <c r="J57" s="29">
        <v>5</v>
      </c>
      <c r="K57" s="36">
        <v>87</v>
      </c>
      <c r="L57" s="29">
        <v>8</v>
      </c>
      <c r="M57" s="29"/>
      <c r="N57" s="29">
        <v>4</v>
      </c>
      <c r="O57" s="29">
        <v>1</v>
      </c>
      <c r="P57" s="29"/>
      <c r="Q57" s="29"/>
      <c r="R57" s="29"/>
    </row>
    <row r="58" spans="1:18">
      <c r="A58" s="42" t="s">
        <v>17</v>
      </c>
      <c r="B58" s="27" t="s">
        <v>34</v>
      </c>
      <c r="C58" s="39" t="s">
        <v>310</v>
      </c>
      <c r="D58" s="157">
        <v>1</v>
      </c>
      <c r="E58" s="28">
        <v>167200</v>
      </c>
      <c r="F58" s="135">
        <v>54</v>
      </c>
      <c r="G58" s="29">
        <v>69</v>
      </c>
      <c r="H58" s="136">
        <v>268.05968444444437</v>
      </c>
      <c r="I58" s="134">
        <v>0.6237416877757026</v>
      </c>
      <c r="J58" s="29">
        <v>4</v>
      </c>
      <c r="K58" s="36">
        <v>84</v>
      </c>
      <c r="L58" s="29">
        <v>9</v>
      </c>
      <c r="M58" s="29">
        <v>4</v>
      </c>
      <c r="N58" s="29">
        <v>5</v>
      </c>
      <c r="O58" s="29">
        <v>2</v>
      </c>
      <c r="P58" s="29"/>
      <c r="Q58" s="29"/>
      <c r="R58" s="29">
        <v>2</v>
      </c>
    </row>
    <row r="59" spans="1:18">
      <c r="A59" s="40" t="s">
        <v>209</v>
      </c>
      <c r="B59" s="27" t="s">
        <v>116</v>
      </c>
      <c r="C59" s="39" t="s">
        <v>380</v>
      </c>
      <c r="D59" s="27">
        <v>2</v>
      </c>
      <c r="E59" s="28">
        <v>180300</v>
      </c>
      <c r="F59" s="135">
        <v>35</v>
      </c>
      <c r="G59" s="156">
        <v>42.5</v>
      </c>
      <c r="H59" s="136">
        <v>268.50119810765352</v>
      </c>
      <c r="I59" s="134">
        <v>0.67748728416781367</v>
      </c>
      <c r="J59" s="29">
        <v>3</v>
      </c>
      <c r="K59" s="29">
        <v>48</v>
      </c>
      <c r="L59" s="29">
        <v>4.5</v>
      </c>
      <c r="M59" s="29">
        <v>6</v>
      </c>
      <c r="N59" s="29"/>
      <c r="O59" s="29">
        <v>1</v>
      </c>
      <c r="P59" s="29"/>
      <c r="Q59" s="29"/>
      <c r="R59" s="29">
        <v>2</v>
      </c>
    </row>
    <row r="60" spans="1:18">
      <c r="A60" s="42" t="s">
        <v>134</v>
      </c>
      <c r="B60" s="27" t="s">
        <v>66</v>
      </c>
      <c r="C60" s="39" t="s">
        <v>333</v>
      </c>
      <c r="D60" s="157">
        <v>1</v>
      </c>
      <c r="E60" s="28">
        <v>109900</v>
      </c>
      <c r="F60" s="135">
        <v>35</v>
      </c>
      <c r="G60" s="29">
        <v>73</v>
      </c>
      <c r="H60" s="136">
        <v>269.53979800000002</v>
      </c>
      <c r="I60" s="134">
        <v>0.40773199659369042</v>
      </c>
      <c r="J60" s="29">
        <v>2</v>
      </c>
      <c r="K60" s="36">
        <v>83</v>
      </c>
      <c r="L60" s="29">
        <v>6</v>
      </c>
      <c r="M60" s="29">
        <v>6</v>
      </c>
      <c r="N60" s="29">
        <v>2</v>
      </c>
      <c r="O60" s="29"/>
      <c r="P60" s="29"/>
      <c r="Q60" s="29"/>
      <c r="R60" s="29">
        <v>2</v>
      </c>
    </row>
    <row r="61" spans="1:18">
      <c r="A61" s="40" t="s">
        <v>209</v>
      </c>
      <c r="B61" s="27" t="s">
        <v>37</v>
      </c>
      <c r="C61" s="39" t="s">
        <v>362</v>
      </c>
      <c r="D61" s="157">
        <v>1</v>
      </c>
      <c r="E61" s="28">
        <v>147700</v>
      </c>
      <c r="F61" s="135">
        <v>6</v>
      </c>
      <c r="G61" s="156">
        <v>9</v>
      </c>
      <c r="H61" s="136">
        <v>272.86097999999998</v>
      </c>
      <c r="I61" s="134">
        <v>0.54130128829706614</v>
      </c>
      <c r="J61" s="29">
        <v>1</v>
      </c>
      <c r="K61" s="29">
        <v>50</v>
      </c>
      <c r="L61" s="29">
        <v>1</v>
      </c>
      <c r="M61" s="29">
        <v>1</v>
      </c>
      <c r="N61" s="29">
        <v>1</v>
      </c>
      <c r="O61" s="29">
        <v>1</v>
      </c>
      <c r="P61" s="29"/>
      <c r="Q61" s="29"/>
      <c r="R61" s="29"/>
    </row>
    <row r="62" spans="1:18">
      <c r="A62" s="40" t="s">
        <v>209</v>
      </c>
      <c r="B62" s="27" t="s">
        <v>90</v>
      </c>
      <c r="C62" s="39" t="s">
        <v>377</v>
      </c>
      <c r="D62" s="157">
        <v>1</v>
      </c>
      <c r="E62" s="28">
        <v>121800</v>
      </c>
      <c r="F62" s="135">
        <v>22</v>
      </c>
      <c r="G62" s="156">
        <v>40</v>
      </c>
      <c r="H62" s="136">
        <v>275.66661818181814</v>
      </c>
      <c r="I62" s="134">
        <v>0.44183804627249362</v>
      </c>
      <c r="J62" s="29">
        <v>2</v>
      </c>
      <c r="K62" s="29">
        <v>66</v>
      </c>
      <c r="L62" s="29">
        <v>4</v>
      </c>
      <c r="M62" s="29">
        <v>2</v>
      </c>
      <c r="N62" s="29">
        <v>2</v>
      </c>
      <c r="O62" s="29">
        <v>2</v>
      </c>
      <c r="P62" s="29"/>
      <c r="Q62" s="29"/>
      <c r="R62" s="29">
        <v>1</v>
      </c>
    </row>
    <row r="63" spans="1:18">
      <c r="A63" s="42" t="s">
        <v>17</v>
      </c>
      <c r="B63" s="27" t="s">
        <v>76</v>
      </c>
      <c r="C63" s="39" t="s">
        <v>325</v>
      </c>
      <c r="D63" s="157">
        <v>1</v>
      </c>
      <c r="E63" s="28">
        <v>195400</v>
      </c>
      <c r="F63" s="14">
        <v>66</v>
      </c>
      <c r="G63" s="29">
        <v>77</v>
      </c>
      <c r="H63" s="136">
        <v>275.88526000000002</v>
      </c>
      <c r="I63" s="134">
        <v>0.7082654578936185</v>
      </c>
      <c r="J63" s="29">
        <v>5</v>
      </c>
      <c r="K63" s="36">
        <v>93</v>
      </c>
      <c r="L63" s="29">
        <v>8</v>
      </c>
      <c r="M63" s="29">
        <v>8</v>
      </c>
      <c r="N63" s="29">
        <v>3</v>
      </c>
      <c r="O63" s="29">
        <v>3</v>
      </c>
      <c r="P63" s="29"/>
      <c r="Q63" s="29"/>
      <c r="R63" s="29">
        <v>1</v>
      </c>
    </row>
    <row r="64" spans="1:18">
      <c r="A64" s="140" t="s">
        <v>404</v>
      </c>
      <c r="B64" s="140"/>
      <c r="C64" s="140"/>
      <c r="D64" s="141">
        <v>141</v>
      </c>
      <c r="E64" s="31">
        <v>143192.90780141845</v>
      </c>
      <c r="F64" s="142">
        <v>46.361702127659576</v>
      </c>
      <c r="G64" s="142">
        <v>61.205673758865245</v>
      </c>
      <c r="H64" s="31">
        <v>281.30773916468684</v>
      </c>
      <c r="I64" s="143">
        <v>0.62295612687987012</v>
      </c>
      <c r="J64" s="142">
        <v>4.4592592592592597</v>
      </c>
      <c r="K64" s="142">
        <v>71.187050359712231</v>
      </c>
      <c r="L64" s="142">
        <v>6.2335766423357661</v>
      </c>
      <c r="M64" s="142">
        <v>5.0378787878787881</v>
      </c>
      <c r="N64" s="142">
        <v>3.0081300813008132</v>
      </c>
      <c r="O64" s="142">
        <v>2.4074074074074074</v>
      </c>
      <c r="P64" s="142">
        <v>8.7222222222222214</v>
      </c>
      <c r="Q64" s="142">
        <v>1.8870967741935485</v>
      </c>
      <c r="R64" s="142">
        <v>2.236842105263158</v>
      </c>
    </row>
    <row r="65" spans="1:18">
      <c r="A65" s="42" t="s">
        <v>17</v>
      </c>
      <c r="B65" s="27" t="s">
        <v>90</v>
      </c>
      <c r="C65" s="39" t="s">
        <v>326</v>
      </c>
      <c r="D65" s="27">
        <v>2</v>
      </c>
      <c r="E65" s="28">
        <v>158000</v>
      </c>
      <c r="F65" s="135">
        <v>49</v>
      </c>
      <c r="G65" s="29">
        <v>71</v>
      </c>
      <c r="H65" s="136">
        <v>282.88701137420719</v>
      </c>
      <c r="I65" s="134">
        <v>0.55852791669899227</v>
      </c>
      <c r="J65" s="29">
        <v>5</v>
      </c>
      <c r="K65" s="29">
        <v>71</v>
      </c>
      <c r="L65" s="29">
        <v>9</v>
      </c>
      <c r="M65" s="29">
        <v>5.5</v>
      </c>
      <c r="N65" s="29">
        <v>4</v>
      </c>
      <c r="O65" s="29">
        <v>1</v>
      </c>
      <c r="P65" s="29"/>
      <c r="Q65" s="29">
        <v>1</v>
      </c>
      <c r="R65" s="29">
        <v>3</v>
      </c>
    </row>
    <row r="66" spans="1:18">
      <c r="A66" s="38" t="s">
        <v>288</v>
      </c>
      <c r="B66" s="27" t="s">
        <v>24</v>
      </c>
      <c r="C66" s="39" t="s">
        <v>388</v>
      </c>
      <c r="D66" s="27">
        <v>2</v>
      </c>
      <c r="E66" s="28">
        <v>172300</v>
      </c>
      <c r="F66" s="135">
        <v>46</v>
      </c>
      <c r="G66" s="29">
        <v>51</v>
      </c>
      <c r="H66" s="136">
        <v>297.28279870147253</v>
      </c>
      <c r="I66" s="134">
        <v>0.63435210705037814</v>
      </c>
      <c r="J66" s="29">
        <v>5.5</v>
      </c>
      <c r="K66" s="29">
        <v>65.5</v>
      </c>
      <c r="L66" s="29">
        <v>5</v>
      </c>
      <c r="M66" s="29">
        <v>4</v>
      </c>
      <c r="N66" s="29">
        <v>2</v>
      </c>
      <c r="O66" s="29">
        <v>3.5</v>
      </c>
      <c r="P66" s="29">
        <v>15</v>
      </c>
      <c r="Q66" s="29">
        <v>2</v>
      </c>
      <c r="R66" s="29">
        <v>2.5</v>
      </c>
    </row>
    <row r="67" spans="1:18">
      <c r="A67" s="40" t="s">
        <v>209</v>
      </c>
      <c r="B67" s="27" t="s">
        <v>34</v>
      </c>
      <c r="C67" s="39" t="s">
        <v>361</v>
      </c>
      <c r="D67" s="157">
        <v>1</v>
      </c>
      <c r="E67" s="28">
        <v>166100</v>
      </c>
      <c r="F67" s="14">
        <v>57</v>
      </c>
      <c r="G67" s="29">
        <v>82</v>
      </c>
      <c r="H67" s="136">
        <v>299.81166561403506</v>
      </c>
      <c r="I67" s="134">
        <v>0.55401446658126419</v>
      </c>
      <c r="J67" s="36">
        <v>7</v>
      </c>
      <c r="K67" s="36">
        <v>80</v>
      </c>
      <c r="L67" s="29">
        <v>6</v>
      </c>
      <c r="M67" s="29">
        <v>9</v>
      </c>
      <c r="N67" s="29">
        <v>2</v>
      </c>
      <c r="O67" s="29">
        <v>1</v>
      </c>
      <c r="P67" s="29"/>
      <c r="Q67" s="29">
        <v>2</v>
      </c>
      <c r="R67" s="29">
        <v>1</v>
      </c>
    </row>
    <row r="68" spans="1:18">
      <c r="A68" s="42" t="s">
        <v>17</v>
      </c>
      <c r="B68" s="27" t="s">
        <v>49</v>
      </c>
      <c r="C68" s="39" t="s">
        <v>313</v>
      </c>
      <c r="D68" s="27">
        <v>2</v>
      </c>
      <c r="E68" s="28">
        <v>188900</v>
      </c>
      <c r="F68" s="14">
        <v>72.5</v>
      </c>
      <c r="G68" s="29">
        <v>86.5</v>
      </c>
      <c r="H68" s="136">
        <v>304.6701188151365</v>
      </c>
      <c r="I68" s="134">
        <v>0.66686921494627038</v>
      </c>
      <c r="J68" s="36">
        <v>7</v>
      </c>
      <c r="K68" s="36">
        <v>80.5</v>
      </c>
      <c r="L68" s="29">
        <v>8</v>
      </c>
      <c r="M68" s="29">
        <v>3</v>
      </c>
      <c r="N68" s="29">
        <v>3.5</v>
      </c>
      <c r="O68" s="36">
        <v>5</v>
      </c>
      <c r="P68" s="29"/>
      <c r="Q68" s="29">
        <v>1</v>
      </c>
      <c r="R68" s="29">
        <v>2</v>
      </c>
    </row>
    <row r="69" spans="1:18">
      <c r="A69" s="41" t="s">
        <v>138</v>
      </c>
      <c r="B69" s="27" t="s">
        <v>66</v>
      </c>
      <c r="C69" s="39" t="s">
        <v>345</v>
      </c>
      <c r="D69" s="27">
        <v>2</v>
      </c>
      <c r="E69" s="28">
        <v>149000</v>
      </c>
      <c r="F69" s="135">
        <v>44.5</v>
      </c>
      <c r="G69" s="29">
        <v>76.5</v>
      </c>
      <c r="H69" s="136">
        <v>305.86691404040403</v>
      </c>
      <c r="I69" s="134">
        <v>0.49590226537142518</v>
      </c>
      <c r="J69" s="29">
        <v>4</v>
      </c>
      <c r="K69" s="29">
        <v>65</v>
      </c>
      <c r="L69" s="29">
        <v>7.5</v>
      </c>
      <c r="M69" s="29">
        <v>4</v>
      </c>
      <c r="N69" s="29">
        <v>6</v>
      </c>
      <c r="O69" s="29"/>
      <c r="P69" s="29">
        <v>1</v>
      </c>
      <c r="Q69" s="29"/>
      <c r="R69" s="29">
        <v>2</v>
      </c>
    </row>
    <row r="70" spans="1:18">
      <c r="A70" s="42" t="s">
        <v>17</v>
      </c>
      <c r="B70" s="27" t="s">
        <v>76</v>
      </c>
      <c r="C70" s="39" t="s">
        <v>324</v>
      </c>
      <c r="D70" s="27">
        <v>2</v>
      </c>
      <c r="E70" s="28">
        <v>123900</v>
      </c>
      <c r="F70" s="135">
        <v>48.5</v>
      </c>
      <c r="G70" s="29">
        <v>90.5</v>
      </c>
      <c r="H70" s="136">
        <v>315.37370680645165</v>
      </c>
      <c r="I70" s="134">
        <v>0.44181203137786701</v>
      </c>
      <c r="J70" s="29">
        <v>4.5</v>
      </c>
      <c r="K70" s="36">
        <v>78.5</v>
      </c>
      <c r="L70" s="29">
        <v>6</v>
      </c>
      <c r="M70" s="29">
        <v>4.5</v>
      </c>
      <c r="N70" s="29">
        <v>5.5</v>
      </c>
      <c r="O70" s="29">
        <v>1</v>
      </c>
      <c r="P70" s="29"/>
      <c r="Q70" s="29">
        <v>1</v>
      </c>
      <c r="R70" s="29">
        <v>1</v>
      </c>
    </row>
    <row r="71" spans="1:18">
      <c r="A71" s="40" t="s">
        <v>209</v>
      </c>
      <c r="B71" s="27" t="s">
        <v>70</v>
      </c>
      <c r="C71" s="39" t="s">
        <v>370</v>
      </c>
      <c r="D71" s="157">
        <v>1</v>
      </c>
      <c r="E71" s="28">
        <v>123900</v>
      </c>
      <c r="F71" s="135">
        <v>38</v>
      </c>
      <c r="G71" s="29">
        <v>80</v>
      </c>
      <c r="H71" s="136">
        <v>324.69625263157894</v>
      </c>
      <c r="I71" s="134">
        <v>0.38158740359897175</v>
      </c>
      <c r="J71" s="36">
        <v>6</v>
      </c>
      <c r="K71" s="29">
        <v>55</v>
      </c>
      <c r="L71" s="29">
        <v>6</v>
      </c>
      <c r="M71" s="29">
        <v>3</v>
      </c>
      <c r="N71" s="29">
        <v>3</v>
      </c>
      <c r="O71" s="29">
        <v>2</v>
      </c>
      <c r="P71" s="29"/>
      <c r="Q71" s="29"/>
      <c r="R71" s="29">
        <v>2</v>
      </c>
    </row>
    <row r="72" spans="1:18">
      <c r="A72" s="42" t="s">
        <v>134</v>
      </c>
      <c r="B72" s="27" t="s">
        <v>116</v>
      </c>
      <c r="C72" s="39" t="s">
        <v>336</v>
      </c>
      <c r="D72" s="157">
        <v>1</v>
      </c>
      <c r="E72" s="28">
        <v>120400</v>
      </c>
      <c r="F72" s="135">
        <v>9</v>
      </c>
      <c r="G72" s="156">
        <v>21</v>
      </c>
      <c r="H72" s="136">
        <v>337.85042666666669</v>
      </c>
      <c r="I72" s="134">
        <v>0.35637072058159702</v>
      </c>
      <c r="J72" s="29">
        <v>1</v>
      </c>
      <c r="K72" s="29">
        <v>66</v>
      </c>
      <c r="L72" s="29">
        <v>2</v>
      </c>
      <c r="M72" s="29">
        <v>1</v>
      </c>
      <c r="N72" s="29"/>
      <c r="O72" s="29"/>
      <c r="P72" s="29"/>
      <c r="Q72" s="29">
        <v>1</v>
      </c>
      <c r="R72" s="29">
        <v>1</v>
      </c>
    </row>
    <row r="73" spans="1:18">
      <c r="A73" s="42" t="s">
        <v>17</v>
      </c>
      <c r="B73" s="27" t="s">
        <v>70</v>
      </c>
      <c r="C73" s="39" t="s">
        <v>321</v>
      </c>
      <c r="D73" s="27">
        <v>2</v>
      </c>
      <c r="E73" s="28">
        <v>123900</v>
      </c>
      <c r="F73" s="135">
        <v>24</v>
      </c>
      <c r="G73" s="156">
        <v>46.5</v>
      </c>
      <c r="H73" s="136">
        <v>340.58199781306718</v>
      </c>
      <c r="I73" s="134">
        <v>0.53240867017737292</v>
      </c>
      <c r="J73" s="29">
        <v>3</v>
      </c>
      <c r="K73" s="29">
        <v>58</v>
      </c>
      <c r="L73" s="29">
        <v>2.5</v>
      </c>
      <c r="M73" s="29">
        <v>3.5</v>
      </c>
      <c r="N73" s="29">
        <v>2.5</v>
      </c>
      <c r="O73" s="29">
        <v>2</v>
      </c>
      <c r="P73" s="29">
        <v>6</v>
      </c>
      <c r="Q73" s="29">
        <v>2</v>
      </c>
      <c r="R73" s="29">
        <v>1</v>
      </c>
    </row>
    <row r="74" spans="1:18">
      <c r="A74" s="41" t="s">
        <v>138</v>
      </c>
      <c r="B74" s="27" t="s">
        <v>106</v>
      </c>
      <c r="C74" s="39" t="s">
        <v>352</v>
      </c>
      <c r="D74" s="27">
        <v>2</v>
      </c>
      <c r="E74" s="28">
        <v>166800</v>
      </c>
      <c r="F74" s="135">
        <v>42.5</v>
      </c>
      <c r="G74" s="29">
        <v>69.5</v>
      </c>
      <c r="H74" s="136">
        <v>350.89448462365596</v>
      </c>
      <c r="I74" s="134">
        <v>0.49341433907003762</v>
      </c>
      <c r="J74" s="29">
        <v>4</v>
      </c>
      <c r="K74" s="29">
        <v>50</v>
      </c>
      <c r="L74" s="29">
        <v>5.5</v>
      </c>
      <c r="M74" s="29">
        <v>2.5</v>
      </c>
      <c r="N74" s="29">
        <v>2.5</v>
      </c>
      <c r="O74" s="29">
        <v>1</v>
      </c>
      <c r="P74" s="29"/>
      <c r="Q74" s="29">
        <v>1</v>
      </c>
      <c r="R74" s="16">
        <v>4</v>
      </c>
    </row>
    <row r="75" spans="1:18">
      <c r="A75" s="38" t="s">
        <v>288</v>
      </c>
      <c r="B75" s="27" t="s">
        <v>52</v>
      </c>
      <c r="C75" s="39" t="s">
        <v>391</v>
      </c>
      <c r="D75" s="27">
        <v>2</v>
      </c>
      <c r="E75" s="28">
        <v>117300</v>
      </c>
      <c r="F75" s="135">
        <v>17</v>
      </c>
      <c r="G75" s="156">
        <v>45</v>
      </c>
      <c r="H75" s="136">
        <v>355.48748945054945</v>
      </c>
      <c r="I75" s="134">
        <v>0.3328755757653169</v>
      </c>
      <c r="J75" s="29">
        <v>2.5</v>
      </c>
      <c r="K75" s="36">
        <v>78.5</v>
      </c>
      <c r="L75" s="29">
        <v>3</v>
      </c>
      <c r="M75" s="29">
        <v>2</v>
      </c>
      <c r="N75" s="29">
        <v>1</v>
      </c>
      <c r="O75" s="29">
        <v>2</v>
      </c>
      <c r="P75" s="29">
        <v>9</v>
      </c>
      <c r="Q75" s="29">
        <v>2</v>
      </c>
      <c r="R75" s="29">
        <v>3</v>
      </c>
    </row>
    <row r="76" spans="1:18">
      <c r="A76" s="42" t="s">
        <v>17</v>
      </c>
      <c r="B76" s="27" t="s">
        <v>45</v>
      </c>
      <c r="C76" s="39" t="s">
        <v>312</v>
      </c>
      <c r="D76" s="157">
        <v>1</v>
      </c>
      <c r="E76" s="28">
        <v>164300</v>
      </c>
      <c r="F76" s="135">
        <v>37</v>
      </c>
      <c r="G76" s="29">
        <v>66</v>
      </c>
      <c r="H76" s="136">
        <v>367.7220502702703</v>
      </c>
      <c r="I76" s="134">
        <v>0.44680486220296534</v>
      </c>
      <c r="J76" s="29">
        <v>4</v>
      </c>
      <c r="K76" s="29">
        <v>70</v>
      </c>
      <c r="L76" s="29">
        <v>6</v>
      </c>
      <c r="M76" s="29">
        <v>4</v>
      </c>
      <c r="N76" s="29">
        <v>3</v>
      </c>
      <c r="O76" s="29"/>
      <c r="P76" s="29"/>
      <c r="Q76" s="29"/>
      <c r="R76" s="29">
        <v>2</v>
      </c>
    </row>
    <row r="77" spans="1:18">
      <c r="A77" s="42" t="s">
        <v>17</v>
      </c>
      <c r="B77" s="27" t="s">
        <v>34</v>
      </c>
      <c r="C77" s="39" t="s">
        <v>309</v>
      </c>
      <c r="D77" s="157">
        <v>1</v>
      </c>
      <c r="E77" s="28">
        <v>153300</v>
      </c>
      <c r="F77" s="135">
        <v>34</v>
      </c>
      <c r="G77" s="29">
        <v>66</v>
      </c>
      <c r="H77" s="136">
        <v>373.37657823529412</v>
      </c>
      <c r="I77" s="134">
        <v>0.41057744094326548</v>
      </c>
      <c r="J77" s="36">
        <v>6</v>
      </c>
      <c r="K77" s="29">
        <v>41</v>
      </c>
      <c r="L77" s="29">
        <v>9</v>
      </c>
      <c r="M77" s="29">
        <v>3</v>
      </c>
      <c r="N77" s="29">
        <v>2</v>
      </c>
      <c r="O77" s="29">
        <v>2</v>
      </c>
      <c r="P77" s="29"/>
      <c r="Q77" s="29">
        <v>1</v>
      </c>
      <c r="R77" s="16">
        <v>4</v>
      </c>
    </row>
    <row r="78" spans="1:18">
      <c r="A78" s="40" t="s">
        <v>209</v>
      </c>
      <c r="B78" s="27" t="s">
        <v>106</v>
      </c>
      <c r="C78" s="39" t="s">
        <v>379</v>
      </c>
      <c r="D78" s="27">
        <v>2</v>
      </c>
      <c r="E78" s="28">
        <v>117300</v>
      </c>
      <c r="F78" s="135">
        <v>18.5</v>
      </c>
      <c r="G78" s="156">
        <v>25.5</v>
      </c>
      <c r="H78" s="136">
        <v>375.18151999999998</v>
      </c>
      <c r="I78" s="134">
        <v>0.44674502789729587</v>
      </c>
      <c r="J78" s="29">
        <v>2</v>
      </c>
      <c r="K78" s="29">
        <v>55</v>
      </c>
      <c r="L78" s="29">
        <v>4</v>
      </c>
      <c r="M78" s="29">
        <v>2</v>
      </c>
      <c r="N78" s="29"/>
      <c r="O78" s="29">
        <v>3</v>
      </c>
      <c r="P78" s="29"/>
      <c r="Q78" s="29">
        <v>1</v>
      </c>
      <c r="R78" s="16">
        <v>5</v>
      </c>
    </row>
    <row r="79" spans="1:18">
      <c r="A79" s="40" t="s">
        <v>209</v>
      </c>
      <c r="B79" s="27" t="s">
        <v>37</v>
      </c>
      <c r="C79" s="39" t="s">
        <v>363</v>
      </c>
      <c r="D79" s="157">
        <v>1</v>
      </c>
      <c r="E79" s="28">
        <v>117400</v>
      </c>
      <c r="F79" s="135">
        <v>22</v>
      </c>
      <c r="G79" s="29">
        <v>59</v>
      </c>
      <c r="H79" s="136">
        <v>392.17149818181815</v>
      </c>
      <c r="I79" s="134">
        <v>0.29935882781968803</v>
      </c>
      <c r="J79" s="29">
        <v>3</v>
      </c>
      <c r="K79" s="29">
        <v>57</v>
      </c>
      <c r="L79" s="29">
        <v>5</v>
      </c>
      <c r="M79" s="29">
        <v>2</v>
      </c>
      <c r="N79" s="29"/>
      <c r="O79" s="29">
        <v>1</v>
      </c>
      <c r="P79" s="29"/>
      <c r="Q79" s="29">
        <v>1</v>
      </c>
      <c r="R79" s="29">
        <v>2</v>
      </c>
    </row>
    <row r="80" spans="1:18">
      <c r="A80" s="27" t="s">
        <v>130</v>
      </c>
      <c r="B80" s="27" t="s">
        <v>82</v>
      </c>
      <c r="C80" s="39" t="s">
        <v>332</v>
      </c>
      <c r="D80" s="27">
        <v>2</v>
      </c>
      <c r="E80" s="28">
        <v>189300</v>
      </c>
      <c r="F80" s="135">
        <v>42.5</v>
      </c>
      <c r="G80" s="29">
        <v>77</v>
      </c>
      <c r="H80" s="136">
        <v>410.85688789356988</v>
      </c>
      <c r="I80" s="134">
        <v>0.46120927539637235</v>
      </c>
      <c r="J80" s="29">
        <v>3</v>
      </c>
      <c r="K80" s="29">
        <v>70</v>
      </c>
      <c r="L80" s="29">
        <v>3.5</v>
      </c>
      <c r="M80" s="29">
        <v>5</v>
      </c>
      <c r="N80" s="29">
        <v>2</v>
      </c>
      <c r="O80" s="29">
        <v>3</v>
      </c>
      <c r="P80" s="29"/>
      <c r="Q80" s="29">
        <v>2</v>
      </c>
      <c r="R80" s="29">
        <v>3</v>
      </c>
    </row>
    <row r="81" spans="1:18">
      <c r="A81" s="41" t="s">
        <v>138</v>
      </c>
      <c r="B81" s="27" t="s">
        <v>24</v>
      </c>
      <c r="C81" s="39" t="s">
        <v>337</v>
      </c>
      <c r="D81" s="27">
        <v>2</v>
      </c>
      <c r="E81" s="28">
        <v>123900</v>
      </c>
      <c r="F81" s="135">
        <v>16.5</v>
      </c>
      <c r="G81" s="156">
        <v>46.5</v>
      </c>
      <c r="H81" s="136">
        <v>413.05386208333334</v>
      </c>
      <c r="I81" s="134">
        <v>0.30290536903600918</v>
      </c>
      <c r="J81" s="29">
        <v>2</v>
      </c>
      <c r="K81" s="29">
        <v>60</v>
      </c>
      <c r="L81" s="29">
        <v>5</v>
      </c>
      <c r="M81" s="29">
        <v>2.5</v>
      </c>
      <c r="N81" s="29">
        <v>3</v>
      </c>
      <c r="O81" s="29"/>
      <c r="P81" s="29">
        <v>5</v>
      </c>
      <c r="Q81" s="29"/>
      <c r="R81" s="29">
        <v>3</v>
      </c>
    </row>
    <row r="82" spans="1:18">
      <c r="A82" s="41" t="s">
        <v>138</v>
      </c>
      <c r="B82" s="27" t="s">
        <v>49</v>
      </c>
      <c r="C82" s="39" t="s">
        <v>340</v>
      </c>
      <c r="D82" s="27">
        <v>2</v>
      </c>
      <c r="E82" s="28">
        <v>198300</v>
      </c>
      <c r="F82" s="135">
        <v>32</v>
      </c>
      <c r="G82" s="29">
        <v>56</v>
      </c>
      <c r="H82" s="136">
        <v>430.09968656250004</v>
      </c>
      <c r="I82" s="134">
        <v>0.50389815702375662</v>
      </c>
      <c r="J82" s="29">
        <v>5</v>
      </c>
      <c r="K82" s="36">
        <v>80</v>
      </c>
      <c r="L82" s="29">
        <v>2.5</v>
      </c>
      <c r="M82" s="29">
        <v>3</v>
      </c>
      <c r="N82" s="29">
        <v>1.5</v>
      </c>
      <c r="O82" s="29">
        <v>2</v>
      </c>
      <c r="P82" s="29"/>
      <c r="Q82" s="29">
        <v>1</v>
      </c>
      <c r="R82" s="29">
        <v>3</v>
      </c>
    </row>
    <row r="83" spans="1:18">
      <c r="A83" s="42" t="s">
        <v>17</v>
      </c>
      <c r="B83" s="27" t="s">
        <v>52</v>
      </c>
      <c r="C83" s="39" t="s">
        <v>315</v>
      </c>
      <c r="D83" s="27">
        <v>2</v>
      </c>
      <c r="E83" s="28">
        <v>203800</v>
      </c>
      <c r="F83" s="135">
        <v>44</v>
      </c>
      <c r="G83" s="29">
        <v>59.5</v>
      </c>
      <c r="H83" s="136">
        <v>453.36537527754763</v>
      </c>
      <c r="I83" s="134">
        <v>0.57388914867493224</v>
      </c>
      <c r="J83" s="29">
        <v>3.5</v>
      </c>
      <c r="K83" s="36">
        <v>93</v>
      </c>
      <c r="L83" s="29">
        <v>6.5</v>
      </c>
      <c r="M83" s="29">
        <v>3.5</v>
      </c>
      <c r="N83" s="29">
        <v>3.5</v>
      </c>
      <c r="O83" s="29">
        <v>1</v>
      </c>
      <c r="P83" s="29"/>
      <c r="Q83" s="29"/>
      <c r="R83" s="29">
        <v>1</v>
      </c>
    </row>
    <row r="84" spans="1:18">
      <c r="A84" s="41" t="s">
        <v>138</v>
      </c>
      <c r="B84" s="27" t="s">
        <v>106</v>
      </c>
      <c r="C84" s="39" t="s">
        <v>353</v>
      </c>
      <c r="D84" s="157">
        <v>1</v>
      </c>
      <c r="E84" s="28">
        <v>123900</v>
      </c>
      <c r="F84" s="135">
        <v>20</v>
      </c>
      <c r="G84" s="29">
        <v>70</v>
      </c>
      <c r="H84" s="136">
        <v>495.44512500000008</v>
      </c>
      <c r="I84" s="134">
        <v>0.25007814942169426</v>
      </c>
      <c r="J84" s="29">
        <v>2</v>
      </c>
      <c r="K84" s="29">
        <v>66</v>
      </c>
      <c r="L84" s="29">
        <v>2</v>
      </c>
      <c r="M84" s="29">
        <v>4</v>
      </c>
      <c r="N84" s="29">
        <v>1</v>
      </c>
      <c r="O84" s="29"/>
      <c r="P84" s="29"/>
      <c r="Q84" s="29">
        <v>1</v>
      </c>
      <c r="R84" s="29">
        <v>1</v>
      </c>
    </row>
    <row r="85" spans="1:18">
      <c r="A85" s="40" t="s">
        <v>209</v>
      </c>
      <c r="B85" s="27" t="s">
        <v>70</v>
      </c>
      <c r="C85" s="39" t="s">
        <v>371</v>
      </c>
      <c r="D85" s="157">
        <v>1</v>
      </c>
      <c r="E85" s="28">
        <v>117300</v>
      </c>
      <c r="F85" s="135">
        <v>10</v>
      </c>
      <c r="G85" s="156">
        <v>34</v>
      </c>
      <c r="H85" s="136">
        <v>496.45113599999996</v>
      </c>
      <c r="I85" s="134">
        <v>0.23627703009224257</v>
      </c>
      <c r="J85" s="29">
        <v>1</v>
      </c>
      <c r="K85" s="29">
        <v>25</v>
      </c>
      <c r="L85" s="29">
        <v>4</v>
      </c>
      <c r="M85" s="29"/>
      <c r="N85" s="29"/>
      <c r="O85" s="29">
        <v>1</v>
      </c>
      <c r="P85" s="29"/>
      <c r="Q85" s="29">
        <v>1</v>
      </c>
      <c r="R85" s="29">
        <v>2</v>
      </c>
    </row>
    <row r="86" spans="1:18">
      <c r="A86" s="42" t="s">
        <v>17</v>
      </c>
      <c r="B86" s="27" t="s">
        <v>29</v>
      </c>
      <c r="C86" s="39" t="s">
        <v>308</v>
      </c>
      <c r="D86" s="157">
        <v>1</v>
      </c>
      <c r="E86" s="28">
        <v>123900</v>
      </c>
      <c r="F86" s="135">
        <v>4</v>
      </c>
      <c r="G86" s="156">
        <v>13</v>
      </c>
      <c r="H86" s="136">
        <v>501.57198000000005</v>
      </c>
      <c r="I86" s="134">
        <v>0.24702336841065164</v>
      </c>
      <c r="J86" s="29"/>
      <c r="K86" s="29"/>
      <c r="L86" s="29"/>
      <c r="M86" s="29"/>
      <c r="N86" s="29"/>
      <c r="O86" s="29">
        <v>2</v>
      </c>
      <c r="P86" s="29"/>
      <c r="Q86" s="29"/>
      <c r="R86" s="29"/>
    </row>
    <row r="87" spans="1:18">
      <c r="A87" s="41" t="s">
        <v>138</v>
      </c>
      <c r="B87" s="27" t="s">
        <v>49</v>
      </c>
      <c r="C87" s="39" t="s">
        <v>341</v>
      </c>
      <c r="D87" s="27">
        <v>2</v>
      </c>
      <c r="E87" s="28">
        <v>202800</v>
      </c>
      <c r="F87" s="135">
        <v>40.5</v>
      </c>
      <c r="G87" s="29">
        <v>77.5</v>
      </c>
      <c r="H87" s="136">
        <v>512.459794683871</v>
      </c>
      <c r="I87" s="134">
        <v>0.4161928164911799</v>
      </c>
      <c r="J87" s="29">
        <v>3.5</v>
      </c>
      <c r="K87" s="29">
        <v>57.5</v>
      </c>
      <c r="L87" s="29">
        <v>6.5</v>
      </c>
      <c r="M87" s="29">
        <v>4</v>
      </c>
      <c r="N87" s="29">
        <v>2</v>
      </c>
      <c r="O87" s="29">
        <v>2</v>
      </c>
      <c r="P87" s="29"/>
      <c r="Q87" s="29"/>
      <c r="R87" s="16">
        <v>4</v>
      </c>
    </row>
    <row r="88" spans="1:18">
      <c r="A88" s="40" t="s">
        <v>209</v>
      </c>
      <c r="B88" s="27" t="s">
        <v>24</v>
      </c>
      <c r="C88" s="39" t="s">
        <v>358</v>
      </c>
      <c r="D88" s="157">
        <v>1</v>
      </c>
      <c r="E88" s="28">
        <v>117300</v>
      </c>
      <c r="F88" s="135">
        <v>10</v>
      </c>
      <c r="G88" s="156">
        <v>36</v>
      </c>
      <c r="H88" s="136">
        <v>530.25699599999996</v>
      </c>
      <c r="I88" s="134">
        <v>0.22121348871368782</v>
      </c>
      <c r="J88" s="29">
        <v>2</v>
      </c>
      <c r="K88" s="36">
        <v>100</v>
      </c>
      <c r="L88" s="29">
        <v>1</v>
      </c>
      <c r="M88" s="29">
        <v>1</v>
      </c>
      <c r="N88" s="29"/>
      <c r="O88" s="29"/>
      <c r="P88" s="29"/>
      <c r="Q88" s="29"/>
      <c r="R88" s="29"/>
    </row>
    <row r="89" spans="1:18">
      <c r="A89" s="27" t="s">
        <v>130</v>
      </c>
      <c r="B89" s="27" t="s">
        <v>49</v>
      </c>
      <c r="C89" s="39" t="s">
        <v>331</v>
      </c>
      <c r="D89" s="27">
        <v>2</v>
      </c>
      <c r="E89" s="28">
        <v>123900</v>
      </c>
      <c r="F89" s="135">
        <v>41.5</v>
      </c>
      <c r="G89" s="29">
        <v>78.5</v>
      </c>
      <c r="H89" s="136">
        <v>537.92449508823529</v>
      </c>
      <c r="I89" s="134">
        <v>0.46270597123922896</v>
      </c>
      <c r="J89" s="29">
        <v>4</v>
      </c>
      <c r="K89" s="29">
        <v>55</v>
      </c>
      <c r="L89" s="29">
        <v>7</v>
      </c>
      <c r="M89" s="29">
        <v>4</v>
      </c>
      <c r="N89" s="29">
        <v>3</v>
      </c>
      <c r="O89" s="29">
        <v>1</v>
      </c>
      <c r="P89" s="29"/>
      <c r="Q89" s="29"/>
      <c r="R89" s="16">
        <v>5</v>
      </c>
    </row>
    <row r="90" spans="1:18">
      <c r="A90" s="40" t="s">
        <v>209</v>
      </c>
      <c r="B90" s="27" t="s">
        <v>76</v>
      </c>
      <c r="C90" s="39" t="s">
        <v>374</v>
      </c>
      <c r="D90" s="27">
        <v>2</v>
      </c>
      <c r="E90" s="28">
        <v>175800</v>
      </c>
      <c r="F90" s="135">
        <v>26</v>
      </c>
      <c r="G90" s="29">
        <v>63.5</v>
      </c>
      <c r="H90" s="136">
        <v>562.00146368663593</v>
      </c>
      <c r="I90" s="134">
        <v>0.33931993453425524</v>
      </c>
      <c r="J90" s="29">
        <v>1.5</v>
      </c>
      <c r="K90" s="29">
        <v>41.5</v>
      </c>
      <c r="L90" s="29">
        <v>4.5</v>
      </c>
      <c r="M90" s="29">
        <v>3.5</v>
      </c>
      <c r="N90" s="29">
        <v>2.5</v>
      </c>
      <c r="O90" s="29">
        <v>1.5</v>
      </c>
      <c r="P90" s="29"/>
      <c r="Q90" s="29">
        <v>1</v>
      </c>
      <c r="R90" s="29">
        <v>1.5</v>
      </c>
    </row>
    <row r="91" spans="1:18">
      <c r="A91" s="41" t="s">
        <v>138</v>
      </c>
      <c r="B91" s="27" t="s">
        <v>29</v>
      </c>
      <c r="C91" s="39" t="s">
        <v>338</v>
      </c>
      <c r="D91" s="27">
        <v>2</v>
      </c>
      <c r="E91" s="28">
        <v>191800</v>
      </c>
      <c r="F91" s="135">
        <v>32</v>
      </c>
      <c r="G91" s="29">
        <v>74.5</v>
      </c>
      <c r="H91" s="136">
        <v>606.50883909090919</v>
      </c>
      <c r="I91" s="134">
        <v>0.35357021184678455</v>
      </c>
      <c r="J91" s="29">
        <v>3</v>
      </c>
      <c r="K91" s="29">
        <v>61</v>
      </c>
      <c r="L91" s="29">
        <v>7</v>
      </c>
      <c r="M91" s="29">
        <v>2</v>
      </c>
      <c r="N91" s="29">
        <v>1</v>
      </c>
      <c r="O91" s="29">
        <v>3.5</v>
      </c>
      <c r="P91" s="29"/>
      <c r="Q91" s="29">
        <v>1</v>
      </c>
      <c r="R91" s="29">
        <v>2.5</v>
      </c>
    </row>
    <row r="92" spans="1:18">
      <c r="A92" s="42" t="s">
        <v>17</v>
      </c>
      <c r="B92" s="27" t="s">
        <v>58</v>
      </c>
      <c r="C92" s="39" t="s">
        <v>317</v>
      </c>
      <c r="D92" s="27">
        <v>2</v>
      </c>
      <c r="E92" s="28">
        <v>190500</v>
      </c>
      <c r="F92" s="135">
        <v>30</v>
      </c>
      <c r="G92" s="29">
        <v>81</v>
      </c>
      <c r="H92" s="136">
        <v>613.13585684488839</v>
      </c>
      <c r="I92" s="134">
        <v>0.31860305548700607</v>
      </c>
      <c r="J92" s="29">
        <v>1</v>
      </c>
      <c r="K92" s="36">
        <v>87.5</v>
      </c>
      <c r="L92" s="29">
        <v>4</v>
      </c>
      <c r="M92" s="29">
        <v>4.5</v>
      </c>
      <c r="N92" s="29">
        <v>5</v>
      </c>
      <c r="O92" s="29"/>
      <c r="P92" s="29"/>
      <c r="Q92" s="29"/>
      <c r="R92" s="29">
        <v>2.5</v>
      </c>
    </row>
    <row r="93" spans="1:18">
      <c r="A93" s="41" t="s">
        <v>138</v>
      </c>
      <c r="B93" s="27" t="s">
        <v>49</v>
      </c>
      <c r="C93" s="39" t="s">
        <v>339</v>
      </c>
      <c r="D93" s="27">
        <v>2</v>
      </c>
      <c r="E93" s="28">
        <v>184800</v>
      </c>
      <c r="F93" s="135">
        <v>15.5</v>
      </c>
      <c r="G93" s="29">
        <v>57</v>
      </c>
      <c r="H93" s="136">
        <v>866.06982000000005</v>
      </c>
      <c r="I93" s="134">
        <v>0.21403661118378853</v>
      </c>
      <c r="J93" s="29">
        <v>2.5</v>
      </c>
      <c r="K93" s="29">
        <v>72.5</v>
      </c>
      <c r="L93" s="29">
        <v>3</v>
      </c>
      <c r="M93" s="29">
        <v>4.5</v>
      </c>
      <c r="N93" s="29">
        <v>1</v>
      </c>
      <c r="O93" s="29">
        <v>1</v>
      </c>
      <c r="P93" s="29"/>
      <c r="Q93" s="29"/>
      <c r="R93" s="29">
        <v>1</v>
      </c>
    </row>
    <row r="94" spans="1:18">
      <c r="C94" s="9"/>
    </row>
    <row r="95" spans="1:18">
      <c r="C95" s="9"/>
    </row>
    <row r="96" spans="1:18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9"/>
    </row>
    <row r="101" spans="3:3">
      <c r="C101" s="9"/>
    </row>
    <row r="102" spans="3:3">
      <c r="C102" s="9"/>
    </row>
    <row r="103" spans="3:3">
      <c r="C103" s="9"/>
    </row>
    <row r="104" spans="3:3">
      <c r="C104" s="9"/>
    </row>
    <row r="105" spans="3:3">
      <c r="C105" s="9"/>
    </row>
    <row r="106" spans="3:3">
      <c r="C106" s="9"/>
    </row>
    <row r="107" spans="3:3">
      <c r="C107" s="9"/>
    </row>
    <row r="108" spans="3:3">
      <c r="C108" s="9"/>
    </row>
    <row r="109" spans="3:3">
      <c r="C109" s="9"/>
    </row>
    <row r="110" spans="3:3">
      <c r="C110" s="9"/>
    </row>
    <row r="111" spans="3:3">
      <c r="C111" s="9"/>
    </row>
    <row r="112" spans="3:3">
      <c r="C112" s="9"/>
    </row>
    <row r="113" spans="3:3">
      <c r="C113" s="9"/>
    </row>
    <row r="114" spans="3:3">
      <c r="C114" s="9"/>
    </row>
    <row r="115" spans="3:3">
      <c r="C115" s="9"/>
    </row>
    <row r="116" spans="3:3">
      <c r="C116" s="9"/>
    </row>
    <row r="117" spans="3:3">
      <c r="C117" s="9"/>
    </row>
    <row r="118" spans="3:3">
      <c r="C118" s="9"/>
    </row>
    <row r="119" spans="3:3">
      <c r="C119" s="9"/>
    </row>
    <row r="120" spans="3:3">
      <c r="C120" s="9"/>
    </row>
    <row r="121" spans="3:3">
      <c r="C121" s="9"/>
    </row>
    <row r="122" spans="3:3">
      <c r="C122" s="9"/>
    </row>
    <row r="123" spans="3:3">
      <c r="C123" s="9"/>
    </row>
    <row r="124" spans="3:3">
      <c r="C124" s="9"/>
    </row>
    <row r="125" spans="3:3">
      <c r="C125" s="9"/>
    </row>
    <row r="126" spans="3:3">
      <c r="C126" s="9"/>
    </row>
    <row r="127" spans="3:3">
      <c r="C127" s="9"/>
    </row>
    <row r="128" spans="3:3">
      <c r="C128" s="9"/>
    </row>
    <row r="129" spans="3:3">
      <c r="C129" s="9"/>
    </row>
    <row r="130" spans="3:3">
      <c r="C130" s="9"/>
    </row>
    <row r="131" spans="3:3">
      <c r="C131" s="9"/>
    </row>
    <row r="132" spans="3:3">
      <c r="C132" s="9"/>
    </row>
    <row r="133" spans="3:3">
      <c r="C133" s="9"/>
    </row>
    <row r="134" spans="3:3">
      <c r="C134" s="9"/>
    </row>
    <row r="135" spans="3:3">
      <c r="C135" s="9"/>
    </row>
    <row r="136" spans="3:3">
      <c r="C136" s="9"/>
    </row>
    <row r="137" spans="3:3">
      <c r="C137" s="9"/>
    </row>
    <row r="138" spans="3:3">
      <c r="C138" s="9"/>
    </row>
    <row r="139" spans="3:3">
      <c r="C139" s="9"/>
    </row>
    <row r="140" spans="3:3">
      <c r="C140" s="9"/>
    </row>
    <row r="141" spans="3:3">
      <c r="C141" s="9"/>
    </row>
    <row r="142" spans="3:3">
      <c r="C142" s="9"/>
    </row>
    <row r="143" spans="3:3">
      <c r="C143" s="9"/>
    </row>
    <row r="144" spans="3:3">
      <c r="C144" s="9"/>
    </row>
    <row r="145" spans="3:3">
      <c r="C145" s="9"/>
    </row>
    <row r="146" spans="3:3">
      <c r="C146" s="9"/>
    </row>
    <row r="147" spans="3:3">
      <c r="C147" s="9"/>
    </row>
    <row r="148" spans="3:3">
      <c r="C148" s="9"/>
    </row>
    <row r="149" spans="3:3">
      <c r="C149" s="9"/>
    </row>
    <row r="150" spans="3:3">
      <c r="C150" s="9"/>
    </row>
    <row r="151" spans="3:3">
      <c r="C151" s="9"/>
    </row>
    <row r="152" spans="3:3">
      <c r="C152" s="9"/>
    </row>
    <row r="153" spans="3:3">
      <c r="C153" s="9"/>
    </row>
    <row r="154" spans="3:3">
      <c r="C154" s="9"/>
    </row>
    <row r="155" spans="3:3">
      <c r="C155" s="9"/>
    </row>
    <row r="156" spans="3:3">
      <c r="C156" s="9"/>
    </row>
    <row r="157" spans="3:3">
      <c r="C157" s="9"/>
    </row>
    <row r="158" spans="3:3">
      <c r="C158" s="9"/>
    </row>
    <row r="159" spans="3:3">
      <c r="C159" s="9"/>
    </row>
    <row r="160" spans="3:3">
      <c r="C160" s="9"/>
    </row>
    <row r="161" spans="3:3">
      <c r="C161" s="9"/>
    </row>
    <row r="162" spans="3:3">
      <c r="C162" s="9"/>
    </row>
    <row r="163" spans="3:3">
      <c r="C163" s="9"/>
    </row>
    <row r="164" spans="3:3">
      <c r="C164" s="9"/>
    </row>
    <row r="165" spans="3:3">
      <c r="C165" s="9"/>
    </row>
    <row r="166" spans="3:3">
      <c r="C166" s="9"/>
    </row>
    <row r="167" spans="3:3">
      <c r="C167" s="9"/>
    </row>
    <row r="168" spans="3:3">
      <c r="C168" s="9"/>
    </row>
    <row r="169" spans="3:3">
      <c r="C169" s="9"/>
    </row>
    <row r="170" spans="3:3">
      <c r="C170" s="9"/>
    </row>
    <row r="171" spans="3:3">
      <c r="C171" s="9"/>
    </row>
    <row r="172" spans="3:3">
      <c r="C172" s="9"/>
    </row>
    <row r="173" spans="3:3">
      <c r="C173" s="9"/>
    </row>
    <row r="174" spans="3:3">
      <c r="C174" s="9"/>
    </row>
    <row r="175" spans="3:3">
      <c r="C175" s="9"/>
    </row>
    <row r="176" spans="3:3">
      <c r="C176" s="9"/>
    </row>
    <row r="177" spans="3:3">
      <c r="C177" s="9"/>
    </row>
    <row r="178" spans="3:3">
      <c r="C178" s="9"/>
    </row>
    <row r="179" spans="3:3">
      <c r="C179" s="9"/>
    </row>
    <row r="180" spans="3:3">
      <c r="C180" s="9"/>
    </row>
    <row r="181" spans="3:3">
      <c r="C181" s="9"/>
    </row>
    <row r="182" spans="3:3">
      <c r="C182" s="9"/>
    </row>
    <row r="183" spans="3:3">
      <c r="C183" s="9"/>
    </row>
    <row r="184" spans="3:3">
      <c r="C184" s="9"/>
    </row>
    <row r="185" spans="3:3">
      <c r="C185" s="9"/>
    </row>
    <row r="186" spans="3:3">
      <c r="C186" s="9"/>
    </row>
    <row r="187" spans="3:3">
      <c r="C187" s="9"/>
    </row>
    <row r="188" spans="3:3">
      <c r="C188" s="9"/>
    </row>
    <row r="189" spans="3:3">
      <c r="C189" s="9"/>
    </row>
    <row r="190" spans="3:3">
      <c r="C190" s="9"/>
    </row>
    <row r="191" spans="3:3">
      <c r="C191" s="9"/>
    </row>
    <row r="192" spans="3:3">
      <c r="C192" s="9"/>
    </row>
    <row r="193" spans="3:3">
      <c r="C193" s="9"/>
    </row>
    <row r="194" spans="3:3">
      <c r="C194" s="9"/>
    </row>
    <row r="195" spans="3:3">
      <c r="C195" s="9"/>
    </row>
    <row r="196" spans="3:3">
      <c r="C196" s="9"/>
    </row>
    <row r="197" spans="3:3">
      <c r="C197" s="9"/>
    </row>
    <row r="198" spans="3:3">
      <c r="C198" s="9"/>
    </row>
    <row r="199" spans="3:3">
      <c r="C199" s="9"/>
    </row>
    <row r="200" spans="3:3">
      <c r="C200" s="9"/>
    </row>
    <row r="201" spans="3:3">
      <c r="C201" s="9"/>
    </row>
    <row r="202" spans="3:3">
      <c r="C202" s="9"/>
    </row>
    <row r="203" spans="3:3">
      <c r="C203" s="9"/>
    </row>
    <row r="204" spans="3:3">
      <c r="C204" s="9"/>
    </row>
    <row r="205" spans="3:3">
      <c r="C205" s="9"/>
    </row>
    <row r="206" spans="3:3">
      <c r="C206" s="9"/>
    </row>
    <row r="207" spans="3:3">
      <c r="C207" s="9"/>
    </row>
    <row r="208" spans="3:3">
      <c r="C208" s="9"/>
    </row>
    <row r="209" spans="3:3">
      <c r="C209" s="9"/>
    </row>
    <row r="210" spans="3:3">
      <c r="C210" s="9"/>
    </row>
  </sheetData>
  <autoFilter ref="A7:R93" xr:uid="{0B917881-EFEB-46D2-A7D3-2400FF50BF93}">
    <sortState ref="A8:R93">
      <sortCondition ref="H7:H93"/>
    </sortState>
  </autoFilter>
  <mergeCells count="6">
    <mergeCell ref="K2:R3"/>
    <mergeCell ref="A1:B1"/>
    <mergeCell ref="A3:B3"/>
    <mergeCell ref="A5:B5"/>
    <mergeCell ref="A2:B2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102CA-9C88-4ACD-91D2-32EEB77B16D9}">
  <dimension ref="A1:R361"/>
  <sheetViews>
    <sheetView zoomScaleNormal="100" workbookViewId="0">
      <pane xSplit="2" ySplit="7" topLeftCell="C8" activePane="bottomRight" state="frozen"/>
      <selection activeCell="E3" sqref="E3"/>
      <selection pane="topRight" activeCell="E3" sqref="E3"/>
      <selection pane="bottomLeft" activeCell="E3" sqref="E3"/>
      <selection pane="bottomRight" activeCell="C7" sqref="C7"/>
    </sheetView>
  </sheetViews>
  <sheetFormatPr defaultRowHeight="15"/>
  <cols>
    <col min="1" max="1" width="10.7109375" style="18" customWidth="1"/>
    <col min="2" max="2" width="9.140625" style="18" customWidth="1"/>
    <col min="3" max="3" width="18.5703125" style="19" customWidth="1"/>
    <col min="4" max="4" width="7" style="20" customWidth="1"/>
    <col min="5" max="5" width="10.28515625" style="20" customWidth="1"/>
    <col min="6" max="7" width="10" style="19" customWidth="1"/>
    <col min="8" max="9" width="11.28515625" style="19" customWidth="1"/>
    <col min="10" max="18" width="8.42578125" style="20" customWidth="1"/>
    <col min="19" max="16384" width="9.140625" style="20"/>
  </cols>
  <sheetData>
    <row r="1" spans="1:18" s="9" customFormat="1" thickBot="1">
      <c r="A1" s="175" t="s">
        <v>409</v>
      </c>
      <c r="B1" s="187"/>
      <c r="C1" s="8"/>
      <c r="F1" s="8"/>
      <c r="G1" s="8"/>
      <c r="H1" s="8"/>
      <c r="I1" s="8"/>
    </row>
    <row r="2" spans="1:18" s="9" customFormat="1" ht="14.25">
      <c r="A2" s="179" t="s">
        <v>130</v>
      </c>
      <c r="B2" s="187"/>
      <c r="C2" s="8"/>
      <c r="F2" s="10" t="s">
        <v>412</v>
      </c>
      <c r="G2" s="8"/>
      <c r="H2" s="8"/>
      <c r="I2" s="8"/>
      <c r="K2" s="181" t="s">
        <v>914</v>
      </c>
      <c r="L2" s="182"/>
      <c r="M2" s="182"/>
      <c r="N2" s="182"/>
      <c r="O2" s="182"/>
      <c r="P2" s="182"/>
      <c r="Q2" s="182"/>
      <c r="R2" s="183"/>
    </row>
    <row r="3" spans="1:18" s="9" customFormat="1" thickBot="1">
      <c r="A3" s="177" t="s">
        <v>410</v>
      </c>
      <c r="B3" s="187"/>
      <c r="C3" s="8"/>
      <c r="F3" s="11" t="s">
        <v>406</v>
      </c>
      <c r="G3" s="8"/>
      <c r="H3" s="12" t="s">
        <v>408</v>
      </c>
      <c r="I3" s="13" t="s">
        <v>406</v>
      </c>
      <c r="K3" s="184"/>
      <c r="L3" s="185"/>
      <c r="M3" s="185"/>
      <c r="N3" s="185"/>
      <c r="O3" s="185"/>
      <c r="P3" s="185"/>
      <c r="Q3" s="185"/>
      <c r="R3" s="186"/>
    </row>
    <row r="4" spans="1:18" s="9" customFormat="1" ht="14.25">
      <c r="A4" s="180" t="s">
        <v>288</v>
      </c>
      <c r="B4" s="187"/>
      <c r="C4" s="8"/>
      <c r="D4" s="16" t="s">
        <v>407</v>
      </c>
      <c r="F4" s="14" t="s">
        <v>413</v>
      </c>
      <c r="G4" s="156" t="s">
        <v>917</v>
      </c>
      <c r="H4" s="15" t="s">
        <v>406</v>
      </c>
      <c r="I4" s="16" t="s">
        <v>407</v>
      </c>
    </row>
    <row r="5" spans="1:18" s="9" customFormat="1" ht="14.25">
      <c r="A5" s="178" t="s">
        <v>411</v>
      </c>
      <c r="B5" s="187"/>
      <c r="C5" s="8"/>
      <c r="F5" s="17" t="s">
        <v>414</v>
      </c>
      <c r="G5" s="8"/>
      <c r="H5" s="8"/>
      <c r="I5" s="8"/>
    </row>
    <row r="6" spans="1:18" ht="4.5" customHeight="1"/>
    <row r="7" spans="1:18" s="158" customFormat="1">
      <c r="A7" s="21" t="s">
        <v>0</v>
      </c>
      <c r="B7" s="21" t="s">
        <v>1</v>
      </c>
      <c r="C7" s="21" t="s">
        <v>2</v>
      </c>
      <c r="D7" s="21" t="s">
        <v>403</v>
      </c>
      <c r="E7" s="22" t="s">
        <v>3</v>
      </c>
      <c r="F7" s="23" t="s">
        <v>4</v>
      </c>
      <c r="G7" s="34" t="s">
        <v>5</v>
      </c>
      <c r="H7" s="25" t="s">
        <v>6</v>
      </c>
      <c r="I7" s="26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4" t="s">
        <v>13</v>
      </c>
      <c r="P7" s="24" t="s">
        <v>14</v>
      </c>
      <c r="Q7" s="24" t="s">
        <v>15</v>
      </c>
      <c r="R7" s="24" t="s">
        <v>16</v>
      </c>
    </row>
    <row r="8" spans="1:18" ht="14.25">
      <c r="A8" s="41" t="s">
        <v>138</v>
      </c>
      <c r="B8" s="27" t="s">
        <v>49</v>
      </c>
      <c r="C8" s="39" t="s">
        <v>171</v>
      </c>
      <c r="D8" s="157">
        <v>1</v>
      </c>
      <c r="E8" s="28">
        <v>221500</v>
      </c>
      <c r="F8" s="135">
        <v>59</v>
      </c>
      <c r="G8" s="29">
        <v>46</v>
      </c>
      <c r="H8" s="12">
        <v>209.20262033898305</v>
      </c>
      <c r="I8" s="134">
        <v>1.0587821492918721</v>
      </c>
      <c r="J8" s="29">
        <v>5</v>
      </c>
      <c r="K8" s="29">
        <v>64</v>
      </c>
      <c r="L8" s="29">
        <v>9</v>
      </c>
      <c r="M8" s="29">
        <v>5</v>
      </c>
      <c r="N8" s="29">
        <v>4</v>
      </c>
      <c r="O8" s="29">
        <v>4</v>
      </c>
      <c r="P8" s="29"/>
      <c r="Q8" s="29">
        <v>1</v>
      </c>
      <c r="R8" s="29">
        <v>3</v>
      </c>
    </row>
    <row r="9" spans="1:18" ht="14.25">
      <c r="A9" s="38" t="s">
        <v>288</v>
      </c>
      <c r="B9" s="27" t="s">
        <v>100</v>
      </c>
      <c r="C9" s="39" t="s">
        <v>301</v>
      </c>
      <c r="D9" s="157">
        <v>1</v>
      </c>
      <c r="E9" s="28">
        <v>235600</v>
      </c>
      <c r="F9" s="135">
        <v>14</v>
      </c>
      <c r="G9" s="156">
        <v>11</v>
      </c>
      <c r="H9" s="12">
        <v>224.02530857142855</v>
      </c>
      <c r="I9" s="134">
        <v>1.0516668920238579</v>
      </c>
      <c r="J9" s="29">
        <v>1</v>
      </c>
      <c r="K9" s="36">
        <v>100</v>
      </c>
      <c r="L9" s="29"/>
      <c r="M9" s="29">
        <v>1</v>
      </c>
      <c r="N9" s="29"/>
      <c r="O9" s="29">
        <v>1</v>
      </c>
      <c r="P9" s="29">
        <v>4</v>
      </c>
      <c r="Q9" s="29">
        <v>1</v>
      </c>
      <c r="R9" s="29"/>
    </row>
    <row r="10" spans="1:18" ht="14.25">
      <c r="A10" s="38" t="s">
        <v>288</v>
      </c>
      <c r="B10" s="27" t="s">
        <v>76</v>
      </c>
      <c r="C10" s="39" t="s">
        <v>298</v>
      </c>
      <c r="D10" s="27">
        <v>2</v>
      </c>
      <c r="E10" s="28">
        <v>264400</v>
      </c>
      <c r="F10" s="14">
        <v>77.5</v>
      </c>
      <c r="G10" s="29">
        <v>56</v>
      </c>
      <c r="H10" s="12">
        <v>233.32548742971886</v>
      </c>
      <c r="I10" s="153">
        <v>1.226780143163603</v>
      </c>
      <c r="J10" s="29">
        <v>5</v>
      </c>
      <c r="K10" s="36">
        <v>88.5</v>
      </c>
      <c r="L10" s="29">
        <v>3</v>
      </c>
      <c r="M10" s="29">
        <v>6</v>
      </c>
      <c r="N10" s="29">
        <v>1</v>
      </c>
      <c r="O10" s="29">
        <v>3.5</v>
      </c>
      <c r="P10" s="29">
        <v>24</v>
      </c>
      <c r="Q10" s="29">
        <v>2.5</v>
      </c>
      <c r="R10" s="29">
        <v>1</v>
      </c>
    </row>
    <row r="11" spans="1:18" ht="14.25">
      <c r="A11" s="42" t="s">
        <v>17</v>
      </c>
      <c r="B11" s="27" t="s">
        <v>37</v>
      </c>
      <c r="C11" s="39" t="s">
        <v>41</v>
      </c>
      <c r="D11" s="27">
        <v>2</v>
      </c>
      <c r="E11" s="28">
        <v>233100</v>
      </c>
      <c r="F11" s="14">
        <v>95.5</v>
      </c>
      <c r="G11" s="29">
        <v>79</v>
      </c>
      <c r="H11" s="12">
        <v>238.93304756525555</v>
      </c>
      <c r="I11" s="134">
        <v>0.9768086864878418</v>
      </c>
      <c r="J11" s="29">
        <v>6</v>
      </c>
      <c r="K11" s="36">
        <v>80.5</v>
      </c>
      <c r="L11" s="29">
        <v>11.5</v>
      </c>
      <c r="M11" s="29">
        <v>9</v>
      </c>
      <c r="N11" s="29">
        <v>3.5</v>
      </c>
      <c r="O11" s="29">
        <v>4</v>
      </c>
      <c r="P11" s="29"/>
      <c r="Q11" s="29">
        <v>1</v>
      </c>
      <c r="R11" s="29">
        <v>2</v>
      </c>
    </row>
    <row r="12" spans="1:18" ht="14.25">
      <c r="A12" s="42" t="s">
        <v>17</v>
      </c>
      <c r="B12" s="27" t="s">
        <v>29</v>
      </c>
      <c r="C12" s="39" t="s">
        <v>31</v>
      </c>
      <c r="D12" s="27">
        <v>2</v>
      </c>
      <c r="E12" s="28">
        <v>250100</v>
      </c>
      <c r="F12" s="14">
        <v>95</v>
      </c>
      <c r="G12" s="29">
        <v>77</v>
      </c>
      <c r="H12" s="12">
        <v>248.13943831111112</v>
      </c>
      <c r="I12" s="134">
        <v>1.0130037539418006</v>
      </c>
      <c r="J12" s="29">
        <v>9</v>
      </c>
      <c r="K12" s="29">
        <v>69</v>
      </c>
      <c r="L12" s="29">
        <v>8</v>
      </c>
      <c r="M12" s="29">
        <v>6.5</v>
      </c>
      <c r="N12" s="29">
        <v>1</v>
      </c>
      <c r="O12" s="29">
        <v>3.5</v>
      </c>
      <c r="P12" s="29"/>
      <c r="Q12" s="29">
        <v>3.5</v>
      </c>
      <c r="R12" s="29">
        <v>1.5</v>
      </c>
    </row>
    <row r="13" spans="1:18" ht="14.25">
      <c r="A13" s="40" t="s">
        <v>209</v>
      </c>
      <c r="B13" s="27" t="s">
        <v>66</v>
      </c>
      <c r="C13" s="39" t="s">
        <v>233</v>
      </c>
      <c r="D13" s="27">
        <v>2</v>
      </c>
      <c r="E13" s="28">
        <v>219900</v>
      </c>
      <c r="F13" s="14">
        <v>87</v>
      </c>
      <c r="G13" s="29">
        <v>80.5</v>
      </c>
      <c r="H13" s="12">
        <v>248.88368343482978</v>
      </c>
      <c r="I13" s="134">
        <v>0.89771309802191057</v>
      </c>
      <c r="J13" s="29">
        <v>8</v>
      </c>
      <c r="K13" s="29">
        <v>75</v>
      </c>
      <c r="L13" s="29">
        <v>15</v>
      </c>
      <c r="M13" s="29">
        <v>10</v>
      </c>
      <c r="N13" s="29">
        <v>6.5</v>
      </c>
      <c r="O13" s="29">
        <v>4</v>
      </c>
      <c r="P13" s="29"/>
      <c r="Q13" s="36">
        <v>5</v>
      </c>
      <c r="R13" s="16">
        <v>6</v>
      </c>
    </row>
    <row r="14" spans="1:18" ht="14.25">
      <c r="A14" s="40" t="s">
        <v>209</v>
      </c>
      <c r="B14" s="27" t="s">
        <v>122</v>
      </c>
      <c r="C14" s="39" t="s">
        <v>262</v>
      </c>
      <c r="D14" s="27">
        <v>2</v>
      </c>
      <c r="E14" s="28">
        <v>394100</v>
      </c>
      <c r="F14" s="10">
        <v>139</v>
      </c>
      <c r="G14" s="29">
        <v>75.5</v>
      </c>
      <c r="H14" s="12">
        <v>249.95942820066341</v>
      </c>
      <c r="I14" s="154">
        <v>1.5971093611784213</v>
      </c>
      <c r="J14" s="36">
        <v>12</v>
      </c>
      <c r="K14" s="29">
        <v>74.5</v>
      </c>
      <c r="L14" s="29">
        <v>23.5</v>
      </c>
      <c r="M14" s="29">
        <v>16</v>
      </c>
      <c r="N14" s="29">
        <v>6</v>
      </c>
      <c r="O14" s="29">
        <v>1</v>
      </c>
      <c r="P14" s="29"/>
      <c r="Q14" s="36">
        <v>7.5</v>
      </c>
      <c r="R14" s="29">
        <v>2.5</v>
      </c>
    </row>
    <row r="15" spans="1:18" ht="14.25">
      <c r="A15" s="40" t="s">
        <v>209</v>
      </c>
      <c r="B15" s="27" t="s">
        <v>82</v>
      </c>
      <c r="C15" s="39" t="s">
        <v>246</v>
      </c>
      <c r="D15" s="27">
        <v>2</v>
      </c>
      <c r="E15" s="28">
        <v>270300</v>
      </c>
      <c r="F15" s="14">
        <v>64</v>
      </c>
      <c r="G15" s="29">
        <v>48.5</v>
      </c>
      <c r="H15" s="12">
        <v>252.2040579200405</v>
      </c>
      <c r="I15" s="134">
        <v>1.094751072149986</v>
      </c>
      <c r="J15" s="29">
        <v>3.5</v>
      </c>
      <c r="K15" s="29">
        <v>74</v>
      </c>
      <c r="L15" s="29">
        <v>9</v>
      </c>
      <c r="M15" s="29">
        <v>6.5</v>
      </c>
      <c r="N15" s="29">
        <v>5</v>
      </c>
      <c r="O15" s="29">
        <v>2.5</v>
      </c>
      <c r="P15" s="29"/>
      <c r="Q15" s="29">
        <v>1</v>
      </c>
      <c r="R15" s="29">
        <v>2</v>
      </c>
    </row>
    <row r="16" spans="1:18" ht="14.25">
      <c r="A16" s="27" t="s">
        <v>130</v>
      </c>
      <c r="B16" s="27" t="s">
        <v>34</v>
      </c>
      <c r="C16" s="39" t="s">
        <v>131</v>
      </c>
      <c r="D16" s="27">
        <v>2</v>
      </c>
      <c r="E16" s="28">
        <v>239400</v>
      </c>
      <c r="F16" s="14">
        <v>88</v>
      </c>
      <c r="G16" s="29">
        <v>76.5</v>
      </c>
      <c r="H16" s="12">
        <v>255.08895544173299</v>
      </c>
      <c r="I16" s="134">
        <v>0.93925779631288586</v>
      </c>
      <c r="J16" s="29">
        <v>5</v>
      </c>
      <c r="K16" s="36">
        <v>82.5</v>
      </c>
      <c r="L16" s="29">
        <v>11</v>
      </c>
      <c r="M16" s="29">
        <v>6.5</v>
      </c>
      <c r="N16" s="29">
        <v>5</v>
      </c>
      <c r="O16" s="29">
        <v>1.5</v>
      </c>
      <c r="P16" s="29"/>
      <c r="Q16" s="29"/>
      <c r="R16" s="29">
        <v>3.5</v>
      </c>
    </row>
    <row r="17" spans="1:18" ht="14.25">
      <c r="A17" s="42" t="s">
        <v>17</v>
      </c>
      <c r="B17" s="27" t="s">
        <v>122</v>
      </c>
      <c r="C17" s="39" t="s">
        <v>127</v>
      </c>
      <c r="D17" s="27">
        <v>2</v>
      </c>
      <c r="E17" s="28">
        <v>236700</v>
      </c>
      <c r="F17" s="14">
        <v>81</v>
      </c>
      <c r="G17" s="29">
        <v>77</v>
      </c>
      <c r="H17" s="12">
        <v>262.68663968482252</v>
      </c>
      <c r="I17" s="134">
        <v>0.90682384850700593</v>
      </c>
      <c r="J17" s="29">
        <v>6.5</v>
      </c>
      <c r="K17" s="29">
        <v>75</v>
      </c>
      <c r="L17" s="29">
        <v>7.5</v>
      </c>
      <c r="M17" s="29">
        <v>5</v>
      </c>
      <c r="N17" s="29">
        <v>4</v>
      </c>
      <c r="O17" s="29">
        <v>2</v>
      </c>
      <c r="P17" s="29"/>
      <c r="Q17" s="29"/>
      <c r="R17" s="29">
        <v>2</v>
      </c>
    </row>
    <row r="18" spans="1:18" ht="14.25">
      <c r="A18" s="41" t="s">
        <v>138</v>
      </c>
      <c r="B18" s="27" t="s">
        <v>24</v>
      </c>
      <c r="C18" s="39" t="s">
        <v>147</v>
      </c>
      <c r="D18" s="27">
        <v>2</v>
      </c>
      <c r="E18" s="28">
        <v>247500</v>
      </c>
      <c r="F18" s="14">
        <v>90</v>
      </c>
      <c r="G18" s="29">
        <v>77</v>
      </c>
      <c r="H18" s="12">
        <v>266.24961000000002</v>
      </c>
      <c r="I18" s="134">
        <v>0.96766850134229809</v>
      </c>
      <c r="J18" s="29">
        <v>6</v>
      </c>
      <c r="K18" s="29">
        <v>69</v>
      </c>
      <c r="L18" s="29">
        <v>11</v>
      </c>
      <c r="M18" s="29">
        <v>7</v>
      </c>
      <c r="N18" s="29">
        <v>3</v>
      </c>
      <c r="O18" s="35">
        <v>6</v>
      </c>
      <c r="P18" s="29"/>
      <c r="Q18" s="29">
        <v>3</v>
      </c>
      <c r="R18" s="29">
        <v>3.5</v>
      </c>
    </row>
    <row r="19" spans="1:18" ht="14.25">
      <c r="A19" s="42" t="s">
        <v>17</v>
      </c>
      <c r="B19" s="27" t="s">
        <v>18</v>
      </c>
      <c r="C19" s="39" t="s">
        <v>19</v>
      </c>
      <c r="D19" s="27">
        <v>2</v>
      </c>
      <c r="E19" s="28">
        <v>332500</v>
      </c>
      <c r="F19" s="14">
        <v>100</v>
      </c>
      <c r="G19" s="29">
        <v>71.5</v>
      </c>
      <c r="H19" s="12">
        <v>272.3753372285056</v>
      </c>
      <c r="I19" s="153">
        <v>1.2250714244660967</v>
      </c>
      <c r="J19" s="29">
        <v>5</v>
      </c>
      <c r="K19" s="29">
        <v>74.5</v>
      </c>
      <c r="L19" s="29">
        <v>18.5</v>
      </c>
      <c r="M19" s="29">
        <v>7.5</v>
      </c>
      <c r="N19" s="29">
        <v>5.5</v>
      </c>
      <c r="O19" s="29">
        <v>3</v>
      </c>
      <c r="P19" s="29"/>
      <c r="Q19" s="29">
        <v>1</v>
      </c>
      <c r="R19" s="29">
        <v>1.5</v>
      </c>
    </row>
    <row r="20" spans="1:18" ht="14.25">
      <c r="A20" s="42" t="s">
        <v>17</v>
      </c>
      <c r="B20" s="27" t="s">
        <v>49</v>
      </c>
      <c r="C20" s="39" t="s">
        <v>51</v>
      </c>
      <c r="D20" s="157">
        <v>1</v>
      </c>
      <c r="E20" s="28">
        <v>296400</v>
      </c>
      <c r="F20" s="14">
        <v>76</v>
      </c>
      <c r="G20" s="29">
        <v>54</v>
      </c>
      <c r="H20" s="12">
        <v>272.49534</v>
      </c>
      <c r="I20" s="134">
        <v>1.0877250231141566</v>
      </c>
      <c r="J20" s="29">
        <v>6</v>
      </c>
      <c r="K20" s="36">
        <v>93</v>
      </c>
      <c r="L20" s="29">
        <v>9</v>
      </c>
      <c r="M20" s="29">
        <v>7</v>
      </c>
      <c r="N20" s="29">
        <v>1</v>
      </c>
      <c r="O20" s="29">
        <v>2</v>
      </c>
      <c r="P20" s="29"/>
      <c r="Q20" s="29"/>
      <c r="R20" s="29"/>
    </row>
    <row r="21" spans="1:18" ht="14.25">
      <c r="A21" s="38" t="s">
        <v>288</v>
      </c>
      <c r="B21" s="27" t="s">
        <v>70</v>
      </c>
      <c r="C21" s="39" t="s">
        <v>297</v>
      </c>
      <c r="D21" s="157">
        <v>1</v>
      </c>
      <c r="E21" s="28">
        <v>239900</v>
      </c>
      <c r="F21" s="135">
        <v>69</v>
      </c>
      <c r="G21" s="29">
        <v>63</v>
      </c>
      <c r="H21" s="12">
        <v>272.65990956521733</v>
      </c>
      <c r="I21" s="134">
        <v>0.87985065491492243</v>
      </c>
      <c r="J21" s="29">
        <v>6</v>
      </c>
      <c r="K21" s="29">
        <v>77</v>
      </c>
      <c r="L21" s="29">
        <v>8</v>
      </c>
      <c r="M21" s="29">
        <v>1</v>
      </c>
      <c r="N21" s="29">
        <v>3</v>
      </c>
      <c r="O21" s="29">
        <v>3</v>
      </c>
      <c r="P21" s="29">
        <v>21</v>
      </c>
      <c r="Q21" s="29">
        <v>2</v>
      </c>
      <c r="R21" s="29">
        <v>3</v>
      </c>
    </row>
    <row r="22" spans="1:18" ht="14.25">
      <c r="A22" s="40" t="s">
        <v>209</v>
      </c>
      <c r="B22" s="27" t="s">
        <v>116</v>
      </c>
      <c r="C22" s="39" t="s">
        <v>260</v>
      </c>
      <c r="D22" s="27">
        <v>2</v>
      </c>
      <c r="E22" s="28">
        <v>300400</v>
      </c>
      <c r="F22" s="14">
        <v>99</v>
      </c>
      <c r="G22" s="29">
        <v>74</v>
      </c>
      <c r="H22" s="12">
        <v>273.63026321217762</v>
      </c>
      <c r="I22" s="153">
        <v>1.1044564315406009</v>
      </c>
      <c r="J22" s="36">
        <v>12.5</v>
      </c>
      <c r="K22" s="29">
        <v>70.5</v>
      </c>
      <c r="L22" s="29">
        <v>10</v>
      </c>
      <c r="M22" s="29">
        <v>13.5</v>
      </c>
      <c r="N22" s="29">
        <v>3</v>
      </c>
      <c r="O22" s="29">
        <v>3</v>
      </c>
      <c r="P22" s="29"/>
      <c r="Q22" s="36">
        <v>7.5</v>
      </c>
      <c r="R22" s="29">
        <v>3</v>
      </c>
    </row>
    <row r="23" spans="1:18" ht="14.25">
      <c r="A23" s="40" t="s">
        <v>209</v>
      </c>
      <c r="B23" s="27" t="s">
        <v>45</v>
      </c>
      <c r="C23" s="39" t="s">
        <v>224</v>
      </c>
      <c r="D23" s="157">
        <v>1</v>
      </c>
      <c r="E23" s="28">
        <v>392900</v>
      </c>
      <c r="F23" s="14">
        <v>100</v>
      </c>
      <c r="G23" s="29">
        <v>61</v>
      </c>
      <c r="H23" s="12">
        <v>283.4325594</v>
      </c>
      <c r="I23" s="154">
        <v>1.3862204145908015</v>
      </c>
      <c r="J23" s="29">
        <v>9</v>
      </c>
      <c r="K23" s="29">
        <v>65</v>
      </c>
      <c r="L23" s="29">
        <v>18</v>
      </c>
      <c r="M23" s="29">
        <v>8</v>
      </c>
      <c r="N23" s="29">
        <v>3</v>
      </c>
      <c r="O23" s="29">
        <v>1</v>
      </c>
      <c r="P23" s="29"/>
      <c r="Q23" s="36">
        <v>5</v>
      </c>
      <c r="R23" s="29">
        <v>4</v>
      </c>
    </row>
    <row r="24" spans="1:18" ht="14.25">
      <c r="A24" s="41" t="s">
        <v>265</v>
      </c>
      <c r="B24" s="27" t="s">
        <v>70</v>
      </c>
      <c r="C24" s="39" t="s">
        <v>283</v>
      </c>
      <c r="D24" s="157">
        <v>1</v>
      </c>
      <c r="E24" s="28">
        <v>283400</v>
      </c>
      <c r="F24" s="14">
        <v>97</v>
      </c>
      <c r="G24" s="29">
        <v>79</v>
      </c>
      <c r="H24" s="12">
        <v>289.82850536082469</v>
      </c>
      <c r="I24" s="134">
        <v>0.97781962352936436</v>
      </c>
      <c r="J24" s="29">
        <v>9</v>
      </c>
      <c r="K24" s="29">
        <v>77</v>
      </c>
      <c r="L24" s="29">
        <v>9</v>
      </c>
      <c r="M24" s="29">
        <v>9</v>
      </c>
      <c r="N24" s="29">
        <v>4</v>
      </c>
      <c r="O24" s="35">
        <v>16</v>
      </c>
      <c r="P24" s="29"/>
      <c r="Q24" s="29">
        <v>4</v>
      </c>
      <c r="R24" s="16">
        <v>6</v>
      </c>
    </row>
    <row r="25" spans="1:18" ht="14.25">
      <c r="A25" s="41" t="s">
        <v>138</v>
      </c>
      <c r="B25" s="27" t="s">
        <v>122</v>
      </c>
      <c r="C25" s="39" t="s">
        <v>204</v>
      </c>
      <c r="D25" s="27">
        <v>2</v>
      </c>
      <c r="E25" s="28">
        <v>258800</v>
      </c>
      <c r="F25" s="14">
        <v>64.5</v>
      </c>
      <c r="G25" s="29">
        <v>56.5</v>
      </c>
      <c r="H25" s="12">
        <v>294.1241929795919</v>
      </c>
      <c r="I25" s="134">
        <v>1.0714515119790522</v>
      </c>
      <c r="J25" s="29">
        <v>7.5</v>
      </c>
      <c r="K25" s="29">
        <v>69</v>
      </c>
      <c r="L25" s="29">
        <v>6</v>
      </c>
      <c r="M25" s="29">
        <v>7.5</v>
      </c>
      <c r="N25" s="29">
        <v>2.5</v>
      </c>
      <c r="O25" s="29">
        <v>3</v>
      </c>
      <c r="P25" s="29"/>
      <c r="Q25" s="29">
        <v>2</v>
      </c>
      <c r="R25" s="29">
        <v>1</v>
      </c>
    </row>
    <row r="26" spans="1:18" ht="14.25">
      <c r="A26" s="41" t="s">
        <v>138</v>
      </c>
      <c r="B26" s="27" t="s">
        <v>34</v>
      </c>
      <c r="C26" s="39" t="s">
        <v>155</v>
      </c>
      <c r="D26" s="27">
        <v>2</v>
      </c>
      <c r="E26" s="28">
        <v>280300</v>
      </c>
      <c r="F26" s="14">
        <v>69.5</v>
      </c>
      <c r="G26" s="29">
        <v>59.5</v>
      </c>
      <c r="H26" s="12">
        <v>294.341999657477</v>
      </c>
      <c r="I26" s="134">
        <v>0.95233000317728489</v>
      </c>
      <c r="J26" s="29">
        <v>4</v>
      </c>
      <c r="K26" s="29">
        <v>75</v>
      </c>
      <c r="L26" s="29">
        <v>7</v>
      </c>
      <c r="M26" s="29">
        <v>3</v>
      </c>
      <c r="N26" s="29">
        <v>4.5</v>
      </c>
      <c r="O26" s="29">
        <v>2</v>
      </c>
      <c r="P26" s="29"/>
      <c r="Q26" s="29"/>
      <c r="R26" s="29">
        <v>1</v>
      </c>
    </row>
    <row r="27" spans="1:18" ht="14.25">
      <c r="A27" s="40" t="s">
        <v>209</v>
      </c>
      <c r="B27" s="27" t="s">
        <v>70</v>
      </c>
      <c r="C27" s="39" t="s">
        <v>239</v>
      </c>
      <c r="D27" s="157">
        <v>1</v>
      </c>
      <c r="E27" s="28">
        <v>238900</v>
      </c>
      <c r="F27" s="135">
        <v>31</v>
      </c>
      <c r="G27" s="156">
        <v>31</v>
      </c>
      <c r="H27" s="12">
        <v>297.38271999999995</v>
      </c>
      <c r="I27" s="134">
        <v>0.80334190231362479</v>
      </c>
      <c r="J27" s="29">
        <v>3</v>
      </c>
      <c r="K27" s="36">
        <v>87</v>
      </c>
      <c r="L27" s="29">
        <v>3</v>
      </c>
      <c r="M27" s="29">
        <v>5</v>
      </c>
      <c r="N27" s="29">
        <v>1</v>
      </c>
      <c r="O27" s="29"/>
      <c r="P27" s="29"/>
      <c r="Q27" s="29">
        <v>1</v>
      </c>
      <c r="R27" s="29">
        <v>1</v>
      </c>
    </row>
    <row r="28" spans="1:18" ht="14.25">
      <c r="A28" s="41" t="s">
        <v>138</v>
      </c>
      <c r="B28" s="27" t="s">
        <v>100</v>
      </c>
      <c r="C28" s="39" t="s">
        <v>191</v>
      </c>
      <c r="D28" s="157">
        <v>1</v>
      </c>
      <c r="E28" s="28">
        <v>292600</v>
      </c>
      <c r="F28" s="14">
        <v>72</v>
      </c>
      <c r="G28" s="29">
        <v>62</v>
      </c>
      <c r="H28" s="12">
        <v>303.00843222222221</v>
      </c>
      <c r="I28" s="134">
        <v>0.96564969447916627</v>
      </c>
      <c r="J28" s="29">
        <v>6</v>
      </c>
      <c r="K28" s="36">
        <v>81</v>
      </c>
      <c r="L28" s="29">
        <v>7</v>
      </c>
      <c r="M28" s="29">
        <v>4</v>
      </c>
      <c r="N28" s="29">
        <v>3</v>
      </c>
      <c r="O28" s="29">
        <v>2</v>
      </c>
      <c r="P28" s="29"/>
      <c r="Q28" s="29">
        <v>1</v>
      </c>
      <c r="R28" s="29">
        <v>2</v>
      </c>
    </row>
    <row r="29" spans="1:18" ht="14.25">
      <c r="A29" s="40" t="s">
        <v>209</v>
      </c>
      <c r="B29" s="27" t="s">
        <v>76</v>
      </c>
      <c r="C29" s="39" t="s">
        <v>243</v>
      </c>
      <c r="D29" s="27">
        <v>2</v>
      </c>
      <c r="E29" s="28">
        <v>375100</v>
      </c>
      <c r="F29" s="14">
        <v>91</v>
      </c>
      <c r="G29" s="29">
        <v>59.5</v>
      </c>
      <c r="H29" s="12">
        <v>303.99669634782612</v>
      </c>
      <c r="I29" s="153">
        <v>1.2442117390461782</v>
      </c>
      <c r="J29" s="36">
        <v>12</v>
      </c>
      <c r="K29" s="29">
        <v>73</v>
      </c>
      <c r="L29" s="29">
        <v>14</v>
      </c>
      <c r="M29" s="29">
        <v>9.5</v>
      </c>
      <c r="N29" s="29">
        <v>3.5</v>
      </c>
      <c r="O29" s="29">
        <v>2</v>
      </c>
      <c r="P29" s="29"/>
      <c r="Q29" s="36">
        <v>6.5</v>
      </c>
      <c r="R29" s="16">
        <v>5</v>
      </c>
    </row>
    <row r="30" spans="1:18" ht="14.25">
      <c r="A30" s="40" t="s">
        <v>209</v>
      </c>
      <c r="B30" s="27" t="s">
        <v>18</v>
      </c>
      <c r="C30" s="39" t="s">
        <v>210</v>
      </c>
      <c r="D30" s="27">
        <v>2</v>
      </c>
      <c r="E30" s="28">
        <v>418000</v>
      </c>
      <c r="F30" s="10">
        <v>121</v>
      </c>
      <c r="G30" s="29">
        <v>77</v>
      </c>
      <c r="H30" s="12">
        <v>304.15185508474576</v>
      </c>
      <c r="I30" s="154">
        <v>1.3744430365219793</v>
      </c>
      <c r="J30" s="36">
        <v>11.5</v>
      </c>
      <c r="K30" s="29">
        <v>77.5</v>
      </c>
      <c r="L30" s="29">
        <v>13</v>
      </c>
      <c r="M30" s="29">
        <v>17</v>
      </c>
      <c r="N30" s="29">
        <v>5.5</v>
      </c>
      <c r="O30" s="29">
        <v>5.5</v>
      </c>
      <c r="P30" s="29"/>
      <c r="Q30" s="36">
        <v>5.5</v>
      </c>
      <c r="R30" s="29">
        <v>2.5</v>
      </c>
    </row>
    <row r="31" spans="1:18" ht="14.25">
      <c r="A31" s="42" t="s">
        <v>17</v>
      </c>
      <c r="B31" s="27" t="s">
        <v>82</v>
      </c>
      <c r="C31" s="39" t="s">
        <v>88</v>
      </c>
      <c r="D31" s="157">
        <v>1</v>
      </c>
      <c r="E31" s="28">
        <v>274400</v>
      </c>
      <c r="F31" s="14">
        <v>57</v>
      </c>
      <c r="G31" s="29">
        <v>56</v>
      </c>
      <c r="H31" s="12">
        <v>305.62960842105264</v>
      </c>
      <c r="I31" s="134">
        <v>0.89781877291800549</v>
      </c>
      <c r="J31" s="29">
        <v>6</v>
      </c>
      <c r="K31" s="29">
        <v>68</v>
      </c>
      <c r="L31" s="29">
        <v>4</v>
      </c>
      <c r="M31" s="29">
        <v>12</v>
      </c>
      <c r="N31" s="29">
        <v>3</v>
      </c>
      <c r="O31" s="29">
        <v>1</v>
      </c>
      <c r="P31" s="29"/>
      <c r="Q31" s="29">
        <v>1</v>
      </c>
      <c r="R31" s="29"/>
    </row>
    <row r="32" spans="1:18" ht="14.25">
      <c r="A32" s="40" t="s">
        <v>209</v>
      </c>
      <c r="B32" s="27" t="s">
        <v>24</v>
      </c>
      <c r="C32" s="39" t="s">
        <v>216</v>
      </c>
      <c r="D32" s="27">
        <v>2</v>
      </c>
      <c r="E32" s="28">
        <v>245400</v>
      </c>
      <c r="F32" s="135">
        <v>46</v>
      </c>
      <c r="G32" s="156">
        <v>45.5</v>
      </c>
      <c r="H32" s="12">
        <v>308.77890877142858</v>
      </c>
      <c r="I32" s="134">
        <v>0.94783794263908883</v>
      </c>
      <c r="J32" s="29">
        <v>3</v>
      </c>
      <c r="K32" s="29">
        <v>67.5</v>
      </c>
      <c r="L32" s="29">
        <v>7.5</v>
      </c>
      <c r="M32" s="29">
        <v>3.5</v>
      </c>
      <c r="N32" s="29">
        <v>3.5</v>
      </c>
      <c r="O32" s="29">
        <v>4.5</v>
      </c>
      <c r="P32" s="29"/>
      <c r="Q32" s="29">
        <v>1</v>
      </c>
      <c r="R32" s="29">
        <v>2</v>
      </c>
    </row>
    <row r="33" spans="1:18" ht="14.25">
      <c r="A33" s="41" t="s">
        <v>265</v>
      </c>
      <c r="B33" s="27" t="s">
        <v>24</v>
      </c>
      <c r="C33" s="39" t="s">
        <v>267</v>
      </c>
      <c r="D33" s="157">
        <v>1</v>
      </c>
      <c r="E33" s="28">
        <v>237000</v>
      </c>
      <c r="F33" s="135">
        <v>34</v>
      </c>
      <c r="G33" s="156">
        <v>38</v>
      </c>
      <c r="H33" s="12">
        <v>311.4751588235294</v>
      </c>
      <c r="I33" s="134">
        <v>0.76089535003424036</v>
      </c>
      <c r="J33" s="29">
        <v>2</v>
      </c>
      <c r="K33" s="36">
        <v>88</v>
      </c>
      <c r="L33" s="29">
        <v>9</v>
      </c>
      <c r="M33" s="29"/>
      <c r="N33" s="29">
        <v>6</v>
      </c>
      <c r="O33" s="29"/>
      <c r="P33" s="29"/>
      <c r="Q33" s="29"/>
      <c r="R33" s="29"/>
    </row>
    <row r="34" spans="1:18" ht="14.25">
      <c r="A34" s="42" t="s">
        <v>17</v>
      </c>
      <c r="B34" s="27" t="s">
        <v>90</v>
      </c>
      <c r="C34" s="39" t="s">
        <v>94</v>
      </c>
      <c r="D34" s="157">
        <v>1</v>
      </c>
      <c r="E34" s="28">
        <v>228600</v>
      </c>
      <c r="F34" s="135">
        <v>34</v>
      </c>
      <c r="G34" s="156">
        <v>38</v>
      </c>
      <c r="H34" s="12">
        <v>312.64815176470586</v>
      </c>
      <c r="I34" s="134">
        <v>0.7311733612039415</v>
      </c>
      <c r="J34" s="29">
        <v>3</v>
      </c>
      <c r="K34" s="29">
        <v>77</v>
      </c>
      <c r="L34" s="29">
        <v>6</v>
      </c>
      <c r="M34" s="29">
        <v>3</v>
      </c>
      <c r="N34" s="29">
        <v>1</v>
      </c>
      <c r="O34" s="29">
        <v>2</v>
      </c>
      <c r="P34" s="29"/>
      <c r="Q34" s="29"/>
      <c r="R34" s="29">
        <v>2</v>
      </c>
    </row>
    <row r="35" spans="1:18" ht="14.25">
      <c r="A35" s="41" t="s">
        <v>138</v>
      </c>
      <c r="B35" s="27" t="s">
        <v>100</v>
      </c>
      <c r="C35" s="39" t="s">
        <v>198</v>
      </c>
      <c r="D35" s="157">
        <v>1</v>
      </c>
      <c r="E35" s="28">
        <v>341100</v>
      </c>
      <c r="F35" s="11">
        <v>112</v>
      </c>
      <c r="G35" s="29">
        <v>86</v>
      </c>
      <c r="H35" s="12">
        <v>314.98026749999997</v>
      </c>
      <c r="I35" s="134">
        <v>1.0829249803719849</v>
      </c>
      <c r="J35" s="29">
        <v>6</v>
      </c>
      <c r="K35" s="29">
        <v>72</v>
      </c>
      <c r="L35" s="29">
        <v>7</v>
      </c>
      <c r="M35" s="29">
        <v>11</v>
      </c>
      <c r="N35" s="29">
        <v>5</v>
      </c>
      <c r="O35" s="35">
        <v>6</v>
      </c>
      <c r="P35" s="29">
        <v>37</v>
      </c>
      <c r="Q35" s="29">
        <v>2</v>
      </c>
      <c r="R35" s="16">
        <v>5</v>
      </c>
    </row>
    <row r="36" spans="1:18" ht="14.25">
      <c r="A36" s="42" t="s">
        <v>17</v>
      </c>
      <c r="B36" s="27" t="s">
        <v>52</v>
      </c>
      <c r="C36" s="39" t="s">
        <v>54</v>
      </c>
      <c r="D36" s="27">
        <v>2</v>
      </c>
      <c r="E36" s="28">
        <v>262800</v>
      </c>
      <c r="F36" s="14">
        <v>58</v>
      </c>
      <c r="G36" s="156">
        <v>44.5</v>
      </c>
      <c r="H36" s="12">
        <v>316.32687476635516</v>
      </c>
      <c r="I36" s="134">
        <v>0.8928651106373946</v>
      </c>
      <c r="J36" s="36">
        <v>11</v>
      </c>
      <c r="K36" s="29">
        <v>64</v>
      </c>
      <c r="L36" s="29">
        <v>7.5</v>
      </c>
      <c r="M36" s="29">
        <v>10</v>
      </c>
      <c r="N36" s="29">
        <v>4.5</v>
      </c>
      <c r="O36" s="29">
        <v>1</v>
      </c>
      <c r="P36" s="29"/>
      <c r="Q36" s="29">
        <v>1</v>
      </c>
      <c r="R36" s="29">
        <v>1</v>
      </c>
    </row>
    <row r="37" spans="1:18" ht="14.25">
      <c r="A37" s="41" t="s">
        <v>138</v>
      </c>
      <c r="B37" s="27" t="s">
        <v>34</v>
      </c>
      <c r="C37" s="39" t="s">
        <v>151</v>
      </c>
      <c r="D37" s="27">
        <v>2</v>
      </c>
      <c r="E37" s="28">
        <v>248600</v>
      </c>
      <c r="F37" s="135">
        <v>65</v>
      </c>
      <c r="G37" s="29">
        <v>69.5</v>
      </c>
      <c r="H37" s="12">
        <v>326.41692558908039</v>
      </c>
      <c r="I37" s="134">
        <v>0.76161878784323733</v>
      </c>
      <c r="J37" s="29">
        <v>4.5</v>
      </c>
      <c r="K37" s="29">
        <v>78.5</v>
      </c>
      <c r="L37" s="29">
        <v>12</v>
      </c>
      <c r="M37" s="29">
        <v>6</v>
      </c>
      <c r="N37" s="29">
        <v>6.5</v>
      </c>
      <c r="O37" s="29">
        <v>1.5</v>
      </c>
      <c r="P37" s="29"/>
      <c r="Q37" s="29">
        <v>2</v>
      </c>
      <c r="R37" s="29">
        <v>4</v>
      </c>
    </row>
    <row r="38" spans="1:18" ht="14.25">
      <c r="A38" s="42" t="s">
        <v>17</v>
      </c>
      <c r="B38" s="27" t="s">
        <v>49</v>
      </c>
      <c r="C38" s="39" t="s">
        <v>50</v>
      </c>
      <c r="D38" s="27">
        <v>2</v>
      </c>
      <c r="E38" s="28">
        <v>241800</v>
      </c>
      <c r="F38" s="14">
        <v>78.5</v>
      </c>
      <c r="G38" s="29">
        <v>84.5</v>
      </c>
      <c r="H38" s="12">
        <v>326.82963138717031</v>
      </c>
      <c r="I38" s="134">
        <v>0.74305158770437063</v>
      </c>
      <c r="J38" s="29">
        <v>6</v>
      </c>
      <c r="K38" s="29">
        <v>65.5</v>
      </c>
      <c r="L38" s="29">
        <v>9</v>
      </c>
      <c r="M38" s="29">
        <v>7</v>
      </c>
      <c r="N38" s="29">
        <v>5.5</v>
      </c>
      <c r="O38" s="29">
        <v>5</v>
      </c>
      <c r="P38" s="29"/>
      <c r="Q38" s="29"/>
      <c r="R38" s="29">
        <v>3.5</v>
      </c>
    </row>
    <row r="39" spans="1:18" ht="14.25">
      <c r="A39" s="38" t="s">
        <v>288</v>
      </c>
      <c r="B39" s="27" t="s">
        <v>29</v>
      </c>
      <c r="C39" s="39" t="s">
        <v>290</v>
      </c>
      <c r="D39" s="27">
        <v>2</v>
      </c>
      <c r="E39" s="28">
        <v>278800</v>
      </c>
      <c r="F39" s="135">
        <v>71.5</v>
      </c>
      <c r="G39" s="29">
        <v>68</v>
      </c>
      <c r="H39" s="12">
        <v>332.88660043010753</v>
      </c>
      <c r="I39" s="134">
        <v>0.8831278062712663</v>
      </c>
      <c r="J39" s="29">
        <v>6</v>
      </c>
      <c r="K39" s="29">
        <v>75</v>
      </c>
      <c r="L39" s="29">
        <v>4.5</v>
      </c>
      <c r="M39" s="29">
        <v>3.5</v>
      </c>
      <c r="N39" s="29">
        <v>3.5</v>
      </c>
      <c r="O39" s="29">
        <v>2</v>
      </c>
      <c r="P39" s="29">
        <v>24.5</v>
      </c>
      <c r="Q39" s="29">
        <v>2.5</v>
      </c>
      <c r="R39" s="29">
        <v>2.5</v>
      </c>
    </row>
    <row r="40" spans="1:18" ht="14.25">
      <c r="A40" s="41" t="s">
        <v>138</v>
      </c>
      <c r="B40" s="27" t="s">
        <v>58</v>
      </c>
      <c r="C40" s="39" t="s">
        <v>177</v>
      </c>
      <c r="D40" s="27">
        <v>2</v>
      </c>
      <c r="E40" s="28">
        <v>344700</v>
      </c>
      <c r="F40" s="14">
        <v>82.5</v>
      </c>
      <c r="G40" s="29">
        <v>68.5</v>
      </c>
      <c r="H40" s="12">
        <v>333.48705723029673</v>
      </c>
      <c r="I40" s="134">
        <v>1.0458292295547298</v>
      </c>
      <c r="J40" s="29">
        <v>5.5</v>
      </c>
      <c r="K40" s="29">
        <v>74</v>
      </c>
      <c r="L40" s="29">
        <v>7.5</v>
      </c>
      <c r="M40" s="29">
        <v>8</v>
      </c>
      <c r="N40" s="29">
        <v>4.5</v>
      </c>
      <c r="O40" s="29">
        <v>3</v>
      </c>
      <c r="P40" s="29"/>
      <c r="Q40" s="29"/>
      <c r="R40" s="29">
        <v>3</v>
      </c>
    </row>
    <row r="41" spans="1:18" ht="14.25">
      <c r="A41" s="42" t="s">
        <v>17</v>
      </c>
      <c r="B41" s="27" t="s">
        <v>45</v>
      </c>
      <c r="C41" s="39" t="s">
        <v>47</v>
      </c>
      <c r="D41" s="27">
        <v>2</v>
      </c>
      <c r="E41" s="28">
        <v>233600</v>
      </c>
      <c r="F41" s="135">
        <v>69.5</v>
      </c>
      <c r="G41" s="29">
        <v>81.5</v>
      </c>
      <c r="H41" s="15">
        <v>334.66508038253642</v>
      </c>
      <c r="I41" s="134">
        <v>0.69920736397210503</v>
      </c>
      <c r="J41" s="29">
        <v>9</v>
      </c>
      <c r="K41" s="29">
        <v>65</v>
      </c>
      <c r="L41" s="29">
        <v>9</v>
      </c>
      <c r="M41" s="29">
        <v>11</v>
      </c>
      <c r="N41" s="36">
        <v>7</v>
      </c>
      <c r="O41" s="29">
        <v>2</v>
      </c>
      <c r="P41" s="29"/>
      <c r="Q41" s="29"/>
      <c r="R41" s="29">
        <v>3.5</v>
      </c>
    </row>
    <row r="42" spans="1:18" ht="14.25">
      <c r="A42" s="41" t="s">
        <v>265</v>
      </c>
      <c r="B42" s="27" t="s">
        <v>58</v>
      </c>
      <c r="C42" s="39" t="s">
        <v>280</v>
      </c>
      <c r="D42" s="157">
        <v>1</v>
      </c>
      <c r="E42" s="28">
        <v>354600</v>
      </c>
      <c r="F42" s="135">
        <v>39</v>
      </c>
      <c r="G42" s="156">
        <v>32</v>
      </c>
      <c r="H42" s="15">
        <v>335.52797538461544</v>
      </c>
      <c r="I42" s="134">
        <v>1.0568418314255983</v>
      </c>
      <c r="J42" s="29">
        <v>4</v>
      </c>
      <c r="K42" s="29">
        <v>58</v>
      </c>
      <c r="L42" s="29">
        <v>7</v>
      </c>
      <c r="M42" s="29">
        <v>5</v>
      </c>
      <c r="N42" s="29">
        <v>2</v>
      </c>
      <c r="O42" s="29"/>
      <c r="P42" s="29"/>
      <c r="Q42" s="29"/>
      <c r="R42" s="16">
        <v>6</v>
      </c>
    </row>
    <row r="43" spans="1:18" ht="14.25">
      <c r="A43" s="38" t="s">
        <v>288</v>
      </c>
      <c r="B43" s="27" t="s">
        <v>116</v>
      </c>
      <c r="C43" s="39" t="s">
        <v>302</v>
      </c>
      <c r="D43" s="27">
        <v>2</v>
      </c>
      <c r="E43" s="28">
        <v>310600</v>
      </c>
      <c r="F43" s="135">
        <v>76</v>
      </c>
      <c r="G43" s="29">
        <v>65</v>
      </c>
      <c r="H43" s="15">
        <v>337.54786324846361</v>
      </c>
      <c r="I43" s="153">
        <v>1.1106761133394714</v>
      </c>
      <c r="J43" s="29">
        <v>4</v>
      </c>
      <c r="K43" s="29">
        <v>77.5</v>
      </c>
      <c r="L43" s="29">
        <v>4.5</v>
      </c>
      <c r="M43" s="29">
        <v>4.5</v>
      </c>
      <c r="N43" s="29">
        <v>3</v>
      </c>
      <c r="O43" s="29">
        <v>3</v>
      </c>
      <c r="P43" s="29">
        <v>16.5</v>
      </c>
      <c r="Q43" s="29">
        <v>1.5</v>
      </c>
      <c r="R43" s="29">
        <v>2</v>
      </c>
    </row>
    <row r="44" spans="1:18" ht="14.25">
      <c r="A44" s="42" t="s">
        <v>17</v>
      </c>
      <c r="B44" s="27" t="s">
        <v>106</v>
      </c>
      <c r="C44" s="39" t="s">
        <v>109</v>
      </c>
      <c r="D44" s="27">
        <v>2</v>
      </c>
      <c r="E44" s="28">
        <v>250800</v>
      </c>
      <c r="F44" s="135">
        <v>78</v>
      </c>
      <c r="G44" s="29">
        <v>87</v>
      </c>
      <c r="H44" s="15">
        <v>341.20086000000003</v>
      </c>
      <c r="I44" s="134">
        <v>0.73934666674900051</v>
      </c>
      <c r="J44" s="29">
        <v>9</v>
      </c>
      <c r="K44" s="29">
        <v>66</v>
      </c>
      <c r="L44" s="29">
        <v>10.5</v>
      </c>
      <c r="M44" s="29">
        <v>7.5</v>
      </c>
      <c r="N44" s="29">
        <v>3</v>
      </c>
      <c r="O44" s="29">
        <v>3</v>
      </c>
      <c r="P44" s="29"/>
      <c r="Q44" s="29">
        <v>2</v>
      </c>
      <c r="R44" s="29">
        <v>3</v>
      </c>
    </row>
    <row r="45" spans="1:18" ht="14.25">
      <c r="A45" s="41" t="s">
        <v>265</v>
      </c>
      <c r="B45" s="27" t="s">
        <v>24</v>
      </c>
      <c r="C45" s="39" t="s">
        <v>269</v>
      </c>
      <c r="D45" s="27">
        <v>2</v>
      </c>
      <c r="E45" s="28">
        <v>365000</v>
      </c>
      <c r="F45" s="14">
        <v>102</v>
      </c>
      <c r="G45" s="29">
        <v>76</v>
      </c>
      <c r="H45" s="15">
        <v>341.23181900584797</v>
      </c>
      <c r="I45" s="153">
        <v>1.1342807190453381</v>
      </c>
      <c r="J45" s="36">
        <v>10</v>
      </c>
      <c r="K45" s="29">
        <v>70</v>
      </c>
      <c r="L45" s="29">
        <v>11</v>
      </c>
      <c r="M45" s="29">
        <v>14.5</v>
      </c>
      <c r="N45" s="29">
        <v>3.5</v>
      </c>
      <c r="O45" s="29">
        <v>2.5</v>
      </c>
      <c r="P45" s="29"/>
      <c r="Q45" s="29">
        <v>3.5</v>
      </c>
      <c r="R45" s="29">
        <v>3</v>
      </c>
    </row>
    <row r="46" spans="1:18" ht="14.25">
      <c r="A46" s="41" t="s">
        <v>138</v>
      </c>
      <c r="B46" s="27" t="s">
        <v>49</v>
      </c>
      <c r="C46" s="39" t="s">
        <v>169</v>
      </c>
      <c r="D46" s="27">
        <v>2</v>
      </c>
      <c r="E46" s="28">
        <v>293100</v>
      </c>
      <c r="F46" s="135">
        <v>56</v>
      </c>
      <c r="G46" s="29">
        <v>49.5</v>
      </c>
      <c r="H46" s="15">
        <v>344.07490521428576</v>
      </c>
      <c r="I46" s="134">
        <v>0.90093825314359699</v>
      </c>
      <c r="J46" s="29">
        <v>6</v>
      </c>
      <c r="K46" s="29">
        <v>69.5</v>
      </c>
      <c r="L46" s="29">
        <v>7</v>
      </c>
      <c r="M46" s="29">
        <v>4.5</v>
      </c>
      <c r="N46" s="29">
        <v>4</v>
      </c>
      <c r="O46" s="29">
        <v>3</v>
      </c>
      <c r="P46" s="29"/>
      <c r="Q46" s="29">
        <v>1</v>
      </c>
      <c r="R46" s="29">
        <v>1</v>
      </c>
    </row>
    <row r="47" spans="1:18" ht="14.25">
      <c r="A47" s="42" t="s">
        <v>17</v>
      </c>
      <c r="B47" s="27" t="s">
        <v>76</v>
      </c>
      <c r="C47" s="39" t="s">
        <v>77</v>
      </c>
      <c r="D47" s="157">
        <v>1</v>
      </c>
      <c r="E47" s="28">
        <v>440200</v>
      </c>
      <c r="F47" s="10">
        <v>136</v>
      </c>
      <c r="G47" s="29">
        <v>88</v>
      </c>
      <c r="H47" s="15">
        <v>344.70767294117644</v>
      </c>
      <c r="I47" s="153">
        <v>1.2770240831718274</v>
      </c>
      <c r="J47" s="36">
        <v>11</v>
      </c>
      <c r="K47" s="36">
        <v>90</v>
      </c>
      <c r="L47" s="29">
        <v>22</v>
      </c>
      <c r="M47" s="29">
        <v>18</v>
      </c>
      <c r="N47" s="36">
        <v>11</v>
      </c>
      <c r="O47" s="29">
        <v>2</v>
      </c>
      <c r="P47" s="29"/>
      <c r="Q47" s="29">
        <v>4</v>
      </c>
      <c r="R47" s="29">
        <v>2</v>
      </c>
    </row>
    <row r="48" spans="1:18" ht="14.25">
      <c r="A48" s="42" t="s">
        <v>17</v>
      </c>
      <c r="B48" s="27" t="s">
        <v>58</v>
      </c>
      <c r="C48" s="39" t="s">
        <v>62</v>
      </c>
      <c r="D48" s="27">
        <v>2</v>
      </c>
      <c r="E48" s="28">
        <v>252000</v>
      </c>
      <c r="F48" s="135">
        <v>46.5</v>
      </c>
      <c r="G48" s="29">
        <v>55.5</v>
      </c>
      <c r="H48" s="15">
        <v>344.85060750000002</v>
      </c>
      <c r="I48" s="134">
        <v>0.73125358463915258</v>
      </c>
      <c r="J48" s="29">
        <v>3.5</v>
      </c>
      <c r="K48" s="29">
        <v>71</v>
      </c>
      <c r="L48" s="29">
        <v>6</v>
      </c>
      <c r="M48" s="29">
        <v>5</v>
      </c>
      <c r="N48" s="29">
        <v>4</v>
      </c>
      <c r="O48" s="29">
        <v>1</v>
      </c>
      <c r="P48" s="29"/>
      <c r="Q48" s="29">
        <v>1</v>
      </c>
      <c r="R48" s="29">
        <v>3</v>
      </c>
    </row>
    <row r="49" spans="1:18" ht="14.25">
      <c r="A49" s="42" t="s">
        <v>17</v>
      </c>
      <c r="B49" s="27" t="s">
        <v>100</v>
      </c>
      <c r="C49" s="39" t="s">
        <v>102</v>
      </c>
      <c r="D49" s="27">
        <v>2</v>
      </c>
      <c r="E49" s="28">
        <v>293500</v>
      </c>
      <c r="F49" s="135">
        <v>67.5</v>
      </c>
      <c r="G49" s="29">
        <v>65.5</v>
      </c>
      <c r="H49" s="15">
        <v>345.4713996153846</v>
      </c>
      <c r="I49" s="134">
        <v>0.86626852364625861</v>
      </c>
      <c r="J49" s="29">
        <v>7</v>
      </c>
      <c r="K49" s="29">
        <v>66.5</v>
      </c>
      <c r="L49" s="29">
        <v>9</v>
      </c>
      <c r="M49" s="29">
        <v>6</v>
      </c>
      <c r="N49" s="29">
        <v>3</v>
      </c>
      <c r="O49" s="29">
        <v>5.5</v>
      </c>
      <c r="P49" s="29"/>
      <c r="Q49" s="29">
        <v>4</v>
      </c>
      <c r="R49" s="29">
        <v>3</v>
      </c>
    </row>
    <row r="50" spans="1:18" ht="14.25">
      <c r="A50" s="40" t="s">
        <v>209</v>
      </c>
      <c r="B50" s="27" t="s">
        <v>106</v>
      </c>
      <c r="C50" s="39" t="s">
        <v>257</v>
      </c>
      <c r="D50" s="27">
        <v>2</v>
      </c>
      <c r="E50" s="28">
        <v>289700</v>
      </c>
      <c r="F50" s="135">
        <v>77.5</v>
      </c>
      <c r="G50" s="29">
        <v>76</v>
      </c>
      <c r="H50" s="15">
        <v>345.88803126461744</v>
      </c>
      <c r="I50" s="134">
        <v>0.84227699245322529</v>
      </c>
      <c r="J50" s="29">
        <v>4</v>
      </c>
      <c r="K50" s="36">
        <v>80</v>
      </c>
      <c r="L50" s="29">
        <v>15</v>
      </c>
      <c r="M50" s="29">
        <v>3</v>
      </c>
      <c r="N50" s="29">
        <v>4</v>
      </c>
      <c r="O50" s="29">
        <v>2.5</v>
      </c>
      <c r="P50" s="29"/>
      <c r="Q50" s="29">
        <v>1</v>
      </c>
      <c r="R50" s="29">
        <v>1.5</v>
      </c>
    </row>
    <row r="51" spans="1:18" ht="14.25">
      <c r="A51" s="42" t="s">
        <v>17</v>
      </c>
      <c r="B51" s="27" t="s">
        <v>66</v>
      </c>
      <c r="C51" s="39" t="s">
        <v>68</v>
      </c>
      <c r="D51" s="27">
        <v>2</v>
      </c>
      <c r="E51" s="28">
        <v>339600</v>
      </c>
      <c r="F51" s="135">
        <v>49.5</v>
      </c>
      <c r="G51" s="156">
        <v>42.5</v>
      </c>
      <c r="H51" s="15">
        <v>352.64130588235298</v>
      </c>
      <c r="I51" s="134">
        <v>0.99469194523811577</v>
      </c>
      <c r="J51" s="29">
        <v>3</v>
      </c>
      <c r="K51" s="29">
        <v>70</v>
      </c>
      <c r="L51" s="29">
        <v>9</v>
      </c>
      <c r="M51" s="29">
        <v>1</v>
      </c>
      <c r="N51" s="29">
        <v>5.5</v>
      </c>
      <c r="O51" s="29"/>
      <c r="P51" s="29"/>
      <c r="Q51" s="29"/>
      <c r="R51" s="29">
        <v>2</v>
      </c>
    </row>
    <row r="52" spans="1:18" ht="14.25">
      <c r="A52" s="41" t="s">
        <v>138</v>
      </c>
      <c r="B52" s="27" t="s">
        <v>45</v>
      </c>
      <c r="C52" s="39" t="s">
        <v>166</v>
      </c>
      <c r="D52" s="157">
        <v>1</v>
      </c>
      <c r="E52" s="28">
        <v>283100</v>
      </c>
      <c r="F52" s="135">
        <v>15</v>
      </c>
      <c r="G52" s="156">
        <v>15</v>
      </c>
      <c r="H52" s="15">
        <v>355.20557000000002</v>
      </c>
      <c r="I52" s="134">
        <v>0.79700326771339769</v>
      </c>
      <c r="J52" s="29">
        <v>2</v>
      </c>
      <c r="K52" s="29">
        <v>66</v>
      </c>
      <c r="L52" s="29"/>
      <c r="M52" s="29">
        <v>3</v>
      </c>
      <c r="N52" s="29"/>
      <c r="O52" s="29"/>
      <c r="P52" s="29"/>
      <c r="Q52" s="29">
        <v>1</v>
      </c>
      <c r="R52" s="29"/>
    </row>
    <row r="53" spans="1:18" ht="14.25">
      <c r="A53" s="40" t="s">
        <v>209</v>
      </c>
      <c r="B53" s="27" t="s">
        <v>106</v>
      </c>
      <c r="C53" s="39" t="s">
        <v>258</v>
      </c>
      <c r="D53" s="27">
        <v>2</v>
      </c>
      <c r="E53" s="28">
        <v>260600</v>
      </c>
      <c r="F53" s="14">
        <v>73</v>
      </c>
      <c r="G53" s="29">
        <v>80</v>
      </c>
      <c r="H53" s="15">
        <v>356.36449003875975</v>
      </c>
      <c r="I53" s="134">
        <v>0.74628435252926839</v>
      </c>
      <c r="J53" s="29">
        <v>5.5</v>
      </c>
      <c r="K53" s="36">
        <v>83</v>
      </c>
      <c r="L53" s="29">
        <v>8.5</v>
      </c>
      <c r="M53" s="29">
        <v>7</v>
      </c>
      <c r="N53" s="36">
        <v>7</v>
      </c>
      <c r="O53" s="29">
        <v>5</v>
      </c>
      <c r="P53" s="29"/>
      <c r="Q53" s="29">
        <v>2</v>
      </c>
      <c r="R53" s="29">
        <v>1.5</v>
      </c>
    </row>
    <row r="54" spans="1:18" ht="14.25">
      <c r="A54" s="42" t="s">
        <v>17</v>
      </c>
      <c r="B54" s="27" t="s">
        <v>37</v>
      </c>
      <c r="C54" s="39" t="s">
        <v>42</v>
      </c>
      <c r="D54" s="157">
        <v>1</v>
      </c>
      <c r="E54" s="28">
        <v>280100</v>
      </c>
      <c r="F54" s="14">
        <v>82</v>
      </c>
      <c r="G54" s="29">
        <v>84</v>
      </c>
      <c r="H54" s="15">
        <v>357.40213463414642</v>
      </c>
      <c r="I54" s="134">
        <v>0.78371104382665069</v>
      </c>
      <c r="J54" s="29">
        <v>5</v>
      </c>
      <c r="K54" s="36">
        <v>85</v>
      </c>
      <c r="L54" s="29">
        <v>13</v>
      </c>
      <c r="M54" s="29">
        <v>1</v>
      </c>
      <c r="N54" s="29">
        <v>3</v>
      </c>
      <c r="O54" s="35">
        <v>7</v>
      </c>
      <c r="P54" s="29"/>
      <c r="Q54" s="29">
        <v>1</v>
      </c>
      <c r="R54" s="29">
        <v>4</v>
      </c>
    </row>
    <row r="55" spans="1:18" ht="14.25">
      <c r="A55" s="27" t="s">
        <v>130</v>
      </c>
      <c r="B55" s="27" t="s">
        <v>66</v>
      </c>
      <c r="C55" s="39" t="s">
        <v>132</v>
      </c>
      <c r="D55" s="27">
        <v>2</v>
      </c>
      <c r="E55" s="28">
        <v>370600</v>
      </c>
      <c r="F55" s="135">
        <v>67</v>
      </c>
      <c r="G55" s="29">
        <v>54.5</v>
      </c>
      <c r="H55" s="15">
        <v>358.38351579591836</v>
      </c>
      <c r="I55" s="134">
        <v>1.0374575143864648</v>
      </c>
      <c r="J55" s="29">
        <v>2.5</v>
      </c>
      <c r="K55" s="36">
        <v>90.5</v>
      </c>
      <c r="L55" s="29">
        <v>10</v>
      </c>
      <c r="M55" s="29">
        <v>5.5</v>
      </c>
      <c r="N55" s="29">
        <v>3.5</v>
      </c>
      <c r="O55" s="29">
        <v>1.5</v>
      </c>
      <c r="P55" s="29"/>
      <c r="Q55" s="29">
        <v>1</v>
      </c>
      <c r="R55" s="29">
        <v>2</v>
      </c>
    </row>
    <row r="56" spans="1:18" ht="14.25">
      <c r="A56" s="42" t="s">
        <v>17</v>
      </c>
      <c r="B56" s="27" t="s">
        <v>90</v>
      </c>
      <c r="C56" s="39" t="s">
        <v>98</v>
      </c>
      <c r="D56" s="27">
        <v>2</v>
      </c>
      <c r="E56" s="28">
        <v>290800</v>
      </c>
      <c r="F56" s="135">
        <v>78.5</v>
      </c>
      <c r="G56" s="29">
        <v>76.5</v>
      </c>
      <c r="H56" s="15">
        <v>361.56768338661345</v>
      </c>
      <c r="I56" s="134">
        <v>0.84059824189862642</v>
      </c>
      <c r="J56" s="29">
        <v>5</v>
      </c>
      <c r="K56" s="29">
        <v>74.5</v>
      </c>
      <c r="L56" s="29">
        <v>14</v>
      </c>
      <c r="M56" s="29">
        <v>5</v>
      </c>
      <c r="N56" s="29">
        <v>5.5</v>
      </c>
      <c r="O56" s="29">
        <v>2</v>
      </c>
      <c r="P56" s="29"/>
      <c r="Q56" s="29"/>
      <c r="R56" s="29">
        <v>1.5</v>
      </c>
    </row>
    <row r="57" spans="1:18" ht="14.25">
      <c r="A57" s="40" t="s">
        <v>209</v>
      </c>
      <c r="B57" s="27" t="s">
        <v>49</v>
      </c>
      <c r="C57" s="39" t="s">
        <v>229</v>
      </c>
      <c r="D57" s="157">
        <v>1</v>
      </c>
      <c r="E57" s="28">
        <v>482400</v>
      </c>
      <c r="F57" s="10">
        <v>125</v>
      </c>
      <c r="G57" s="29">
        <v>73</v>
      </c>
      <c r="H57" s="15">
        <v>364.51957823999999</v>
      </c>
      <c r="I57" s="154">
        <v>1.3233857076460991</v>
      </c>
      <c r="J57" s="36">
        <v>19</v>
      </c>
      <c r="K57" s="29">
        <v>61</v>
      </c>
      <c r="L57" s="29">
        <v>9</v>
      </c>
      <c r="M57" s="29">
        <v>22</v>
      </c>
      <c r="N57" s="29">
        <v>2</v>
      </c>
      <c r="O57" s="35">
        <v>7</v>
      </c>
      <c r="P57" s="29"/>
      <c r="Q57" s="36">
        <v>8</v>
      </c>
      <c r="R57" s="16">
        <v>7</v>
      </c>
    </row>
    <row r="58" spans="1:18" ht="14.25">
      <c r="A58" s="42" t="s">
        <v>17</v>
      </c>
      <c r="B58" s="27" t="s">
        <v>106</v>
      </c>
      <c r="C58" s="39" t="s">
        <v>114</v>
      </c>
      <c r="D58" s="27">
        <v>2</v>
      </c>
      <c r="E58" s="28">
        <v>355400</v>
      </c>
      <c r="F58" s="135">
        <v>89</v>
      </c>
      <c r="G58" s="29">
        <v>73.5</v>
      </c>
      <c r="H58" s="15">
        <v>367.55647330275229</v>
      </c>
      <c r="I58" s="134">
        <v>0.97764599614129888</v>
      </c>
      <c r="J58" s="29">
        <v>7.5</v>
      </c>
      <c r="K58" s="29">
        <v>67</v>
      </c>
      <c r="L58" s="29">
        <v>14</v>
      </c>
      <c r="M58" s="29">
        <v>10.5</v>
      </c>
      <c r="N58" s="29">
        <v>3.5</v>
      </c>
      <c r="O58" s="29">
        <v>3.5</v>
      </c>
      <c r="P58" s="29"/>
      <c r="Q58" s="29">
        <v>1.5</v>
      </c>
      <c r="R58" s="29">
        <v>3.5</v>
      </c>
    </row>
    <row r="59" spans="1:18" ht="14.25">
      <c r="A59" s="40" t="s">
        <v>209</v>
      </c>
      <c r="B59" s="27" t="s">
        <v>37</v>
      </c>
      <c r="C59" s="39" t="s">
        <v>396</v>
      </c>
      <c r="D59" s="157">
        <v>1</v>
      </c>
      <c r="E59" s="28">
        <v>217900</v>
      </c>
      <c r="F59" s="135">
        <v>56</v>
      </c>
      <c r="G59" s="29">
        <v>76</v>
      </c>
      <c r="H59" s="15">
        <v>368.35061142857143</v>
      </c>
      <c r="I59" s="134">
        <v>0.59155596119392895</v>
      </c>
      <c r="J59" s="29">
        <v>5</v>
      </c>
      <c r="K59" s="29">
        <v>70</v>
      </c>
      <c r="L59" s="29">
        <v>6</v>
      </c>
      <c r="M59" s="29">
        <v>4</v>
      </c>
      <c r="N59" s="29">
        <v>1</v>
      </c>
      <c r="O59" s="29">
        <v>3</v>
      </c>
      <c r="P59" s="29"/>
      <c r="Q59" s="29"/>
      <c r="R59" s="29">
        <v>2</v>
      </c>
    </row>
    <row r="60" spans="1:18" ht="14.25">
      <c r="A60" s="42" t="s">
        <v>17</v>
      </c>
      <c r="B60" s="27" t="s">
        <v>100</v>
      </c>
      <c r="C60" s="39" t="s">
        <v>101</v>
      </c>
      <c r="D60" s="27">
        <v>2</v>
      </c>
      <c r="E60" s="28">
        <v>297500</v>
      </c>
      <c r="F60" s="14">
        <v>85.5</v>
      </c>
      <c r="G60" s="29">
        <v>84</v>
      </c>
      <c r="H60" s="15">
        <v>370.436776092233</v>
      </c>
      <c r="I60" s="134">
        <v>0.85033615229626225</v>
      </c>
      <c r="J60" s="29">
        <v>5</v>
      </c>
      <c r="K60" s="36">
        <v>88.5</v>
      </c>
      <c r="L60" s="29">
        <v>17.5</v>
      </c>
      <c r="M60" s="29">
        <v>5</v>
      </c>
      <c r="N60" s="36">
        <v>7.5</v>
      </c>
      <c r="O60" s="29">
        <v>1</v>
      </c>
      <c r="P60" s="29"/>
      <c r="Q60" s="29"/>
      <c r="R60" s="16">
        <v>6</v>
      </c>
    </row>
    <row r="61" spans="1:18" ht="14.25">
      <c r="A61" s="41" t="s">
        <v>138</v>
      </c>
      <c r="B61" s="27" t="s">
        <v>100</v>
      </c>
      <c r="C61" s="39" t="s">
        <v>197</v>
      </c>
      <c r="D61" s="27">
        <v>2</v>
      </c>
      <c r="E61" s="28">
        <v>262200</v>
      </c>
      <c r="F61" s="135">
        <v>46</v>
      </c>
      <c r="G61" s="29">
        <v>55</v>
      </c>
      <c r="H61" s="15">
        <v>370.44915794871787</v>
      </c>
      <c r="I61" s="134">
        <v>0.70987757259150652</v>
      </c>
      <c r="J61" s="29">
        <v>3</v>
      </c>
      <c r="K61" s="29">
        <v>79</v>
      </c>
      <c r="L61" s="29">
        <v>6</v>
      </c>
      <c r="M61" s="29">
        <v>3</v>
      </c>
      <c r="N61" s="29">
        <v>4.5</v>
      </c>
      <c r="O61" s="29">
        <v>2</v>
      </c>
      <c r="P61" s="29">
        <v>1</v>
      </c>
      <c r="Q61" s="29"/>
      <c r="R61" s="29">
        <v>2.5</v>
      </c>
    </row>
    <row r="62" spans="1:18" ht="14.25">
      <c r="A62" s="42" t="s">
        <v>17</v>
      </c>
      <c r="B62" s="27" t="s">
        <v>70</v>
      </c>
      <c r="C62" s="39" t="s">
        <v>72</v>
      </c>
      <c r="D62" s="27">
        <v>2</v>
      </c>
      <c r="E62" s="28">
        <v>266600</v>
      </c>
      <c r="F62" s="135">
        <v>69.5</v>
      </c>
      <c r="G62" s="29">
        <v>73.5</v>
      </c>
      <c r="H62" s="15">
        <v>371.39196424528302</v>
      </c>
      <c r="I62" s="134">
        <v>0.75225909086214959</v>
      </c>
      <c r="J62" s="29">
        <v>5</v>
      </c>
      <c r="K62" s="36">
        <v>87.5</v>
      </c>
      <c r="L62" s="29">
        <v>6</v>
      </c>
      <c r="M62" s="29">
        <v>3</v>
      </c>
      <c r="N62" s="29">
        <v>4</v>
      </c>
      <c r="O62" s="29">
        <v>3</v>
      </c>
      <c r="P62" s="29"/>
      <c r="Q62" s="29">
        <v>1</v>
      </c>
      <c r="R62" s="29">
        <v>2</v>
      </c>
    </row>
    <row r="63" spans="1:18" ht="14.25">
      <c r="A63" s="41" t="s">
        <v>138</v>
      </c>
      <c r="B63" s="27" t="s">
        <v>70</v>
      </c>
      <c r="C63" s="39" t="s">
        <v>182</v>
      </c>
      <c r="D63" s="27">
        <v>2</v>
      </c>
      <c r="E63" s="28">
        <v>242900</v>
      </c>
      <c r="F63" s="135">
        <v>73</v>
      </c>
      <c r="G63" s="29">
        <v>89</v>
      </c>
      <c r="H63" s="15">
        <v>372.43797337944665</v>
      </c>
      <c r="I63" s="134">
        <v>0.65929367255968829</v>
      </c>
      <c r="J63" s="29">
        <v>5.5</v>
      </c>
      <c r="K63" s="36">
        <v>85.5</v>
      </c>
      <c r="L63" s="29">
        <v>7.5</v>
      </c>
      <c r="M63" s="29">
        <v>3.5</v>
      </c>
      <c r="N63" s="29">
        <v>5.5</v>
      </c>
      <c r="O63" s="29">
        <v>1.5</v>
      </c>
      <c r="P63" s="29">
        <v>2.5</v>
      </c>
      <c r="Q63" s="29">
        <v>1.5</v>
      </c>
      <c r="R63" s="29"/>
    </row>
    <row r="64" spans="1:18" ht="14.25">
      <c r="A64" s="41" t="s">
        <v>138</v>
      </c>
      <c r="B64" s="27" t="s">
        <v>58</v>
      </c>
      <c r="C64" s="39" t="s">
        <v>176</v>
      </c>
      <c r="D64" s="27">
        <v>2</v>
      </c>
      <c r="E64" s="28">
        <v>246400</v>
      </c>
      <c r="F64" s="135">
        <v>58.5</v>
      </c>
      <c r="G64" s="29">
        <v>76</v>
      </c>
      <c r="H64" s="15">
        <v>372.78993230769231</v>
      </c>
      <c r="I64" s="134">
        <v>0.67208985654168352</v>
      </c>
      <c r="J64" s="29">
        <v>4</v>
      </c>
      <c r="K64" s="29">
        <v>58</v>
      </c>
      <c r="L64" s="29">
        <v>6.5</v>
      </c>
      <c r="M64" s="29">
        <v>5.5</v>
      </c>
      <c r="N64" s="29">
        <v>2</v>
      </c>
      <c r="O64" s="29">
        <v>4</v>
      </c>
      <c r="P64" s="29"/>
      <c r="Q64" s="29"/>
      <c r="R64" s="29">
        <v>1.5</v>
      </c>
    </row>
    <row r="65" spans="1:18" ht="14.25">
      <c r="A65" s="40" t="s">
        <v>209</v>
      </c>
      <c r="B65" s="27" t="s">
        <v>45</v>
      </c>
      <c r="C65" s="39" t="s">
        <v>222</v>
      </c>
      <c r="D65" s="27">
        <v>2</v>
      </c>
      <c r="E65" s="28">
        <v>327900</v>
      </c>
      <c r="F65" s="14">
        <v>91</v>
      </c>
      <c r="G65" s="29">
        <v>80.5</v>
      </c>
      <c r="H65" s="15">
        <v>374.23035861677567</v>
      </c>
      <c r="I65" s="134">
        <v>0.92577706401608229</v>
      </c>
      <c r="J65" s="36">
        <v>12</v>
      </c>
      <c r="K65" s="29">
        <v>67</v>
      </c>
      <c r="L65" s="29">
        <v>9</v>
      </c>
      <c r="M65" s="29">
        <v>9.5</v>
      </c>
      <c r="N65" s="29">
        <v>1</v>
      </c>
      <c r="O65" s="35">
        <v>10.5</v>
      </c>
      <c r="P65" s="29"/>
      <c r="Q65" s="29">
        <v>4.5</v>
      </c>
      <c r="R65" s="16">
        <v>5</v>
      </c>
    </row>
    <row r="66" spans="1:18" ht="14.25">
      <c r="A66" s="40" t="s">
        <v>209</v>
      </c>
      <c r="B66" s="27" t="s">
        <v>45</v>
      </c>
      <c r="C66" s="39" t="s">
        <v>220</v>
      </c>
      <c r="D66" s="27">
        <v>2</v>
      </c>
      <c r="E66" s="28">
        <v>328600</v>
      </c>
      <c r="F66" s="135">
        <v>80.5</v>
      </c>
      <c r="G66" s="29">
        <v>75.5</v>
      </c>
      <c r="H66" s="136">
        <v>375.52893489496455</v>
      </c>
      <c r="I66" s="134">
        <v>0.87569587907374147</v>
      </c>
      <c r="J66" s="29">
        <v>9</v>
      </c>
      <c r="K66" s="29">
        <v>63.5</v>
      </c>
      <c r="L66" s="29">
        <v>13</v>
      </c>
      <c r="M66" s="29">
        <v>10.5</v>
      </c>
      <c r="N66" s="29">
        <v>5</v>
      </c>
      <c r="O66" s="29">
        <v>5</v>
      </c>
      <c r="P66" s="29"/>
      <c r="Q66" s="29">
        <v>4.5</v>
      </c>
      <c r="R66" s="29">
        <v>4.5</v>
      </c>
    </row>
    <row r="67" spans="1:18" ht="14.25">
      <c r="A67" s="42" t="s">
        <v>17</v>
      </c>
      <c r="B67" s="27" t="s">
        <v>52</v>
      </c>
      <c r="C67" s="39" t="s">
        <v>53</v>
      </c>
      <c r="D67" s="27">
        <v>2</v>
      </c>
      <c r="E67" s="28">
        <v>346100</v>
      </c>
      <c r="F67" s="135">
        <v>77.5</v>
      </c>
      <c r="G67" s="29">
        <v>71</v>
      </c>
      <c r="H67" s="136">
        <v>377.87847806224909</v>
      </c>
      <c r="I67" s="134">
        <v>0.92195559333498611</v>
      </c>
      <c r="J67" s="29">
        <v>6.5</v>
      </c>
      <c r="K67" s="36">
        <v>86</v>
      </c>
      <c r="L67" s="29">
        <v>9.5</v>
      </c>
      <c r="M67" s="29">
        <v>9</v>
      </c>
      <c r="N67" s="29">
        <v>3.5</v>
      </c>
      <c r="O67" s="29">
        <v>1</v>
      </c>
      <c r="P67" s="29"/>
      <c r="Q67" s="36">
        <v>5</v>
      </c>
      <c r="R67" s="29">
        <v>1</v>
      </c>
    </row>
    <row r="68" spans="1:18" ht="14.25">
      <c r="A68" s="41" t="s">
        <v>138</v>
      </c>
      <c r="B68" s="27" t="s">
        <v>24</v>
      </c>
      <c r="C68" s="39" t="s">
        <v>148</v>
      </c>
      <c r="D68" s="157">
        <v>1</v>
      </c>
      <c r="E68" s="28">
        <v>317600</v>
      </c>
      <c r="F68" s="135">
        <v>79</v>
      </c>
      <c r="G68" s="29">
        <v>80</v>
      </c>
      <c r="H68" s="136">
        <v>378.19325569620253</v>
      </c>
      <c r="I68" s="134">
        <v>0.83978229441279029</v>
      </c>
      <c r="J68" s="36">
        <v>11</v>
      </c>
      <c r="K68" s="29">
        <v>73</v>
      </c>
      <c r="L68" s="29">
        <v>4</v>
      </c>
      <c r="M68" s="29">
        <v>11</v>
      </c>
      <c r="N68" s="29">
        <v>3</v>
      </c>
      <c r="O68" s="29">
        <v>3</v>
      </c>
      <c r="P68" s="29">
        <v>10</v>
      </c>
      <c r="Q68" s="29">
        <v>4</v>
      </c>
      <c r="R68" s="29">
        <v>2</v>
      </c>
    </row>
    <row r="69" spans="1:18" ht="14.25">
      <c r="A69" s="41" t="s">
        <v>138</v>
      </c>
      <c r="B69" s="27" t="s">
        <v>90</v>
      </c>
      <c r="C69" s="39" t="s">
        <v>190</v>
      </c>
      <c r="D69" s="27">
        <v>2</v>
      </c>
      <c r="E69" s="28">
        <v>334500</v>
      </c>
      <c r="F69" s="135">
        <v>65.5</v>
      </c>
      <c r="G69" s="29">
        <v>61</v>
      </c>
      <c r="H69" s="136">
        <v>379.08541739285715</v>
      </c>
      <c r="I69" s="134">
        <v>0.89380809371289549</v>
      </c>
      <c r="J69" s="29">
        <v>4</v>
      </c>
      <c r="K69" s="29">
        <v>69</v>
      </c>
      <c r="L69" s="29">
        <v>7.5</v>
      </c>
      <c r="M69" s="29">
        <v>4.5</v>
      </c>
      <c r="N69" s="29">
        <v>5</v>
      </c>
      <c r="O69" s="29">
        <v>5</v>
      </c>
      <c r="P69" s="29"/>
      <c r="Q69" s="29">
        <v>1</v>
      </c>
      <c r="R69" s="29">
        <v>1</v>
      </c>
    </row>
    <row r="70" spans="1:18" ht="14.25">
      <c r="A70" s="42" t="s">
        <v>17</v>
      </c>
      <c r="B70" s="27" t="s">
        <v>116</v>
      </c>
      <c r="C70" s="39" t="s">
        <v>117</v>
      </c>
      <c r="D70" s="27">
        <v>2</v>
      </c>
      <c r="E70" s="28">
        <v>310900</v>
      </c>
      <c r="F70" s="135">
        <v>87</v>
      </c>
      <c r="G70" s="29">
        <v>85</v>
      </c>
      <c r="H70" s="136">
        <v>379.82197519422857</v>
      </c>
      <c r="I70" s="134">
        <v>0.83952354084296221</v>
      </c>
      <c r="J70" s="29">
        <v>8</v>
      </c>
      <c r="K70" s="29">
        <v>66.5</v>
      </c>
      <c r="L70" s="29">
        <v>7.5</v>
      </c>
      <c r="M70" s="29">
        <v>4.5</v>
      </c>
      <c r="N70" s="29">
        <v>5</v>
      </c>
      <c r="O70" s="29">
        <v>3.5</v>
      </c>
      <c r="P70" s="29"/>
      <c r="Q70" s="29"/>
      <c r="R70" s="29">
        <v>1</v>
      </c>
    </row>
    <row r="71" spans="1:18" ht="14.25">
      <c r="A71" s="40" t="s">
        <v>209</v>
      </c>
      <c r="B71" s="27" t="s">
        <v>49</v>
      </c>
      <c r="C71" s="39" t="s">
        <v>226</v>
      </c>
      <c r="D71" s="27">
        <v>2</v>
      </c>
      <c r="E71" s="28">
        <v>442200</v>
      </c>
      <c r="F71" s="135">
        <v>94.5</v>
      </c>
      <c r="G71" s="29">
        <v>64.5</v>
      </c>
      <c r="H71" s="136">
        <v>379.88150668085103</v>
      </c>
      <c r="I71" s="153">
        <v>1.2150751202812411</v>
      </c>
      <c r="J71" s="36">
        <v>12</v>
      </c>
      <c r="K71" s="29">
        <v>55.5</v>
      </c>
      <c r="L71" s="29">
        <v>15.5</v>
      </c>
      <c r="M71" s="29">
        <v>10.5</v>
      </c>
      <c r="N71" s="29">
        <v>4.5</v>
      </c>
      <c r="O71" s="29">
        <v>4.5</v>
      </c>
      <c r="P71" s="29"/>
      <c r="Q71" s="29">
        <v>4.5</v>
      </c>
      <c r="R71" s="29">
        <v>3.5</v>
      </c>
    </row>
    <row r="72" spans="1:18" ht="14.25">
      <c r="A72" s="41" t="s">
        <v>138</v>
      </c>
      <c r="B72" s="27" t="s">
        <v>122</v>
      </c>
      <c r="C72" s="39" t="s">
        <v>207</v>
      </c>
      <c r="D72" s="27">
        <v>2</v>
      </c>
      <c r="E72" s="28">
        <v>336600</v>
      </c>
      <c r="F72" s="135">
        <v>77</v>
      </c>
      <c r="G72" s="29">
        <v>75</v>
      </c>
      <c r="H72" s="136">
        <v>381.14573142857148</v>
      </c>
      <c r="I72" s="134">
        <v>0.88610239980356487</v>
      </c>
      <c r="J72" s="29">
        <v>7</v>
      </c>
      <c r="K72" s="29">
        <v>58</v>
      </c>
      <c r="L72" s="29">
        <v>9</v>
      </c>
      <c r="M72" s="29">
        <v>3</v>
      </c>
      <c r="N72" s="29">
        <v>4</v>
      </c>
      <c r="O72" s="35">
        <v>7</v>
      </c>
      <c r="P72" s="29"/>
      <c r="Q72" s="29">
        <v>1</v>
      </c>
      <c r="R72" s="29">
        <v>1</v>
      </c>
    </row>
    <row r="73" spans="1:18" ht="14.25">
      <c r="A73" s="41" t="s">
        <v>138</v>
      </c>
      <c r="B73" s="27" t="s">
        <v>45</v>
      </c>
      <c r="C73" s="39" t="s">
        <v>164</v>
      </c>
      <c r="D73" s="27">
        <v>2</v>
      </c>
      <c r="E73" s="28">
        <v>349800</v>
      </c>
      <c r="F73" s="135">
        <v>49</v>
      </c>
      <c r="G73" s="29">
        <v>50</v>
      </c>
      <c r="H73" s="136">
        <v>382.19739211267608</v>
      </c>
      <c r="I73" s="134">
        <v>1.050299081585008</v>
      </c>
      <c r="J73" s="29">
        <v>3.5</v>
      </c>
      <c r="K73" s="36">
        <v>95.5</v>
      </c>
      <c r="L73" s="29">
        <v>3.5</v>
      </c>
      <c r="M73" s="29">
        <v>4</v>
      </c>
      <c r="N73" s="29">
        <v>3</v>
      </c>
      <c r="O73" s="29">
        <v>2</v>
      </c>
      <c r="P73" s="29">
        <v>1</v>
      </c>
      <c r="Q73" s="29"/>
      <c r="R73" s="29">
        <v>2</v>
      </c>
    </row>
    <row r="74" spans="1:18" ht="14.25">
      <c r="A74" s="41" t="s">
        <v>138</v>
      </c>
      <c r="B74" s="27" t="s">
        <v>100</v>
      </c>
      <c r="C74" s="39" t="s">
        <v>196</v>
      </c>
      <c r="D74" s="27">
        <v>2</v>
      </c>
      <c r="E74" s="28">
        <v>268500</v>
      </c>
      <c r="F74" s="135">
        <v>68.5</v>
      </c>
      <c r="G74" s="29">
        <v>80.5</v>
      </c>
      <c r="H74" s="136">
        <v>382.67959051797936</v>
      </c>
      <c r="I74" s="134">
        <v>0.70627616937205639</v>
      </c>
      <c r="J74" s="29">
        <v>9</v>
      </c>
      <c r="K74" s="29">
        <v>61.5</v>
      </c>
      <c r="L74" s="29">
        <v>8</v>
      </c>
      <c r="M74" s="29">
        <v>5</v>
      </c>
      <c r="N74" s="29">
        <v>4.5</v>
      </c>
      <c r="O74" s="29">
        <v>2.5</v>
      </c>
      <c r="P74" s="29">
        <v>2.5</v>
      </c>
      <c r="Q74" s="29">
        <v>3</v>
      </c>
      <c r="R74" s="16">
        <v>5.5</v>
      </c>
    </row>
    <row r="75" spans="1:18" ht="14.25">
      <c r="A75" s="42" t="s">
        <v>17</v>
      </c>
      <c r="B75" s="27" t="s">
        <v>100</v>
      </c>
      <c r="C75" s="39" t="s">
        <v>515</v>
      </c>
      <c r="D75" s="157">
        <v>1</v>
      </c>
      <c r="E75" s="28">
        <v>227600</v>
      </c>
      <c r="F75" s="135">
        <v>46</v>
      </c>
      <c r="G75" s="29">
        <v>64</v>
      </c>
      <c r="H75" s="136">
        <v>383.22298434782607</v>
      </c>
      <c r="I75" s="134">
        <v>0.59391009750454471</v>
      </c>
      <c r="J75" s="29">
        <v>2</v>
      </c>
      <c r="K75" s="36">
        <v>85</v>
      </c>
      <c r="L75" s="29">
        <v>6</v>
      </c>
      <c r="M75" s="29">
        <v>1</v>
      </c>
      <c r="N75" s="29">
        <v>5</v>
      </c>
      <c r="O75" s="29">
        <v>1</v>
      </c>
      <c r="P75" s="29">
        <v>1</v>
      </c>
      <c r="Q75" s="29"/>
      <c r="R75" s="29"/>
    </row>
    <row r="76" spans="1:18" ht="14.25">
      <c r="A76" s="38" t="s">
        <v>288</v>
      </c>
      <c r="B76" s="27" t="s">
        <v>66</v>
      </c>
      <c r="C76" s="39" t="s">
        <v>296</v>
      </c>
      <c r="D76" s="27">
        <v>2</v>
      </c>
      <c r="E76" s="28">
        <v>396800</v>
      </c>
      <c r="F76" s="135">
        <v>75</v>
      </c>
      <c r="G76" s="29">
        <v>56</v>
      </c>
      <c r="H76" s="136">
        <v>384.76770354515054</v>
      </c>
      <c r="I76" s="134">
        <v>1.0774848666684653</v>
      </c>
      <c r="J76" s="29">
        <v>8.5</v>
      </c>
      <c r="K76" s="29">
        <v>77.5</v>
      </c>
      <c r="L76" s="29">
        <v>4</v>
      </c>
      <c r="M76" s="29">
        <v>8</v>
      </c>
      <c r="N76" s="29">
        <v>3</v>
      </c>
      <c r="O76" s="29">
        <v>2.5</v>
      </c>
      <c r="P76" s="29">
        <v>16</v>
      </c>
      <c r="Q76" s="29">
        <v>4</v>
      </c>
      <c r="R76" s="29">
        <v>3</v>
      </c>
    </row>
    <row r="77" spans="1:18" ht="14.25">
      <c r="A77" s="42" t="s">
        <v>17</v>
      </c>
      <c r="B77" s="27" t="s">
        <v>24</v>
      </c>
      <c r="C77" s="39" t="s">
        <v>28</v>
      </c>
      <c r="D77" s="27">
        <v>2</v>
      </c>
      <c r="E77" s="28">
        <v>371300</v>
      </c>
      <c r="F77" s="135">
        <v>61.5</v>
      </c>
      <c r="G77" s="29">
        <v>54</v>
      </c>
      <c r="H77" s="136">
        <v>389.5888903599398</v>
      </c>
      <c r="I77" s="134">
        <v>0.95320916742679718</v>
      </c>
      <c r="J77" s="29">
        <v>3</v>
      </c>
      <c r="K77" s="36">
        <v>84.5</v>
      </c>
      <c r="L77" s="29">
        <v>10</v>
      </c>
      <c r="M77" s="29">
        <v>5.5</v>
      </c>
      <c r="N77" s="29">
        <v>4</v>
      </c>
      <c r="O77" s="29">
        <v>1.5</v>
      </c>
      <c r="P77" s="29"/>
      <c r="Q77" s="29"/>
      <c r="R77" s="29">
        <v>3</v>
      </c>
    </row>
    <row r="78" spans="1:18" ht="14.25">
      <c r="A78" s="41" t="s">
        <v>138</v>
      </c>
      <c r="B78" s="27" t="s">
        <v>18</v>
      </c>
      <c r="C78" s="39" t="s">
        <v>139</v>
      </c>
      <c r="D78" s="27">
        <v>2</v>
      </c>
      <c r="E78" s="28">
        <v>242700</v>
      </c>
      <c r="F78" s="135">
        <v>33.5</v>
      </c>
      <c r="G78" s="156">
        <v>40.5</v>
      </c>
      <c r="H78" s="136">
        <v>392.36900242105264</v>
      </c>
      <c r="I78" s="134">
        <v>0.64784049901602514</v>
      </c>
      <c r="J78" s="29">
        <v>2</v>
      </c>
      <c r="K78" s="29">
        <v>62.5</v>
      </c>
      <c r="L78" s="29">
        <v>3.5</v>
      </c>
      <c r="M78" s="29">
        <v>2.5</v>
      </c>
      <c r="N78" s="29">
        <v>3</v>
      </c>
      <c r="O78" s="29">
        <v>3</v>
      </c>
      <c r="P78" s="29"/>
      <c r="Q78" s="29"/>
      <c r="R78" s="29">
        <v>1.5</v>
      </c>
    </row>
    <row r="79" spans="1:18" ht="14.25">
      <c r="A79" s="40" t="s">
        <v>209</v>
      </c>
      <c r="B79" s="27" t="s">
        <v>122</v>
      </c>
      <c r="C79" s="39" t="s">
        <v>261</v>
      </c>
      <c r="D79" s="27">
        <v>2</v>
      </c>
      <c r="E79" s="28">
        <v>418800</v>
      </c>
      <c r="F79" s="135">
        <v>80.5</v>
      </c>
      <c r="G79" s="29">
        <v>65</v>
      </c>
      <c r="H79" s="136">
        <v>393.58822052093029</v>
      </c>
      <c r="I79" s="134">
        <v>1.0644674712601423</v>
      </c>
      <c r="J79" s="29">
        <v>6</v>
      </c>
      <c r="K79" s="29">
        <v>79</v>
      </c>
      <c r="L79" s="29">
        <v>12.5</v>
      </c>
      <c r="M79" s="29">
        <v>9.5</v>
      </c>
      <c r="N79" s="29">
        <v>5</v>
      </c>
      <c r="O79" s="29">
        <v>3.5</v>
      </c>
      <c r="P79" s="29"/>
      <c r="Q79" s="29">
        <v>4</v>
      </c>
      <c r="R79" s="29">
        <v>4</v>
      </c>
    </row>
    <row r="80" spans="1:18" ht="14.25">
      <c r="A80" s="42" t="s">
        <v>17</v>
      </c>
      <c r="B80" s="27" t="s">
        <v>24</v>
      </c>
      <c r="C80" s="39" t="s">
        <v>26</v>
      </c>
      <c r="D80" s="27">
        <v>2</v>
      </c>
      <c r="E80" s="28">
        <v>428200</v>
      </c>
      <c r="F80" s="14">
        <v>96.5</v>
      </c>
      <c r="G80" s="29">
        <v>73</v>
      </c>
      <c r="H80" s="136">
        <v>394.27947469280343</v>
      </c>
      <c r="I80" s="153">
        <v>1.0968544680101902</v>
      </c>
      <c r="J80" s="29">
        <v>7.5</v>
      </c>
      <c r="K80" s="29">
        <v>68.5</v>
      </c>
      <c r="L80" s="29">
        <v>17.5</v>
      </c>
      <c r="M80" s="29">
        <v>8</v>
      </c>
      <c r="N80" s="29">
        <v>4</v>
      </c>
      <c r="O80" s="29">
        <v>1</v>
      </c>
      <c r="P80" s="29"/>
      <c r="Q80" s="29">
        <v>2.5</v>
      </c>
      <c r="R80" s="29">
        <v>2</v>
      </c>
    </row>
    <row r="81" spans="1:18" ht="14.25">
      <c r="A81" s="41" t="s">
        <v>138</v>
      </c>
      <c r="B81" s="27" t="s">
        <v>18</v>
      </c>
      <c r="C81" s="39" t="s">
        <v>142</v>
      </c>
      <c r="D81" s="27">
        <v>2</v>
      </c>
      <c r="E81" s="28">
        <v>343500</v>
      </c>
      <c r="F81" s="135">
        <v>72.5</v>
      </c>
      <c r="G81" s="29">
        <v>73</v>
      </c>
      <c r="H81" s="136">
        <v>395.63850110294118</v>
      </c>
      <c r="I81" s="134">
        <v>0.8682181251980251</v>
      </c>
      <c r="J81" s="29">
        <v>5.5</v>
      </c>
      <c r="K81" s="29">
        <v>74</v>
      </c>
      <c r="L81" s="29">
        <v>8</v>
      </c>
      <c r="M81" s="29">
        <v>4</v>
      </c>
      <c r="N81" s="29">
        <v>4.5</v>
      </c>
      <c r="O81" s="29">
        <v>3.5</v>
      </c>
      <c r="P81" s="29">
        <v>1</v>
      </c>
      <c r="Q81" s="29"/>
      <c r="R81" s="29">
        <v>2</v>
      </c>
    </row>
    <row r="82" spans="1:18" ht="14.25">
      <c r="A82" s="41" t="s">
        <v>138</v>
      </c>
      <c r="B82" s="27" t="s">
        <v>34</v>
      </c>
      <c r="C82" s="39" t="s">
        <v>153</v>
      </c>
      <c r="D82" s="27">
        <v>2</v>
      </c>
      <c r="E82" s="28">
        <v>322300</v>
      </c>
      <c r="F82" s="135">
        <v>73</v>
      </c>
      <c r="G82" s="29">
        <v>72</v>
      </c>
      <c r="H82" s="136">
        <v>395.93658497910735</v>
      </c>
      <c r="I82" s="134">
        <v>0.83201152961606128</v>
      </c>
      <c r="J82" s="29">
        <v>7</v>
      </c>
      <c r="K82" s="29">
        <v>68.5</v>
      </c>
      <c r="L82" s="29">
        <v>7</v>
      </c>
      <c r="M82" s="29">
        <v>11.5</v>
      </c>
      <c r="N82" s="29">
        <v>3</v>
      </c>
      <c r="O82" s="29">
        <v>2.5</v>
      </c>
      <c r="P82" s="29"/>
      <c r="Q82" s="29">
        <v>4</v>
      </c>
      <c r="R82" s="29">
        <v>2</v>
      </c>
    </row>
    <row r="83" spans="1:18" ht="14.25">
      <c r="A83" s="42" t="s">
        <v>17</v>
      </c>
      <c r="B83" s="27" t="s">
        <v>58</v>
      </c>
      <c r="C83" s="39" t="s">
        <v>60</v>
      </c>
      <c r="D83" s="27">
        <v>2</v>
      </c>
      <c r="E83" s="28">
        <v>314200</v>
      </c>
      <c r="F83" s="135">
        <v>75</v>
      </c>
      <c r="G83" s="29">
        <v>82.5</v>
      </c>
      <c r="H83" s="136">
        <v>396.82836516358464</v>
      </c>
      <c r="I83" s="134">
        <v>0.79234932398412672</v>
      </c>
      <c r="J83" s="29">
        <v>7.5</v>
      </c>
      <c r="K83" s="29">
        <v>72.5</v>
      </c>
      <c r="L83" s="29">
        <v>12.5</v>
      </c>
      <c r="M83" s="29">
        <v>6</v>
      </c>
      <c r="N83" s="29">
        <v>6</v>
      </c>
      <c r="O83" s="35">
        <v>7</v>
      </c>
      <c r="P83" s="29"/>
      <c r="Q83" s="29">
        <v>2</v>
      </c>
      <c r="R83" s="16">
        <v>8</v>
      </c>
    </row>
    <row r="84" spans="1:18" ht="14.25">
      <c r="A84" s="38" t="s">
        <v>288</v>
      </c>
      <c r="B84" s="27" t="s">
        <v>29</v>
      </c>
      <c r="C84" s="39" t="s">
        <v>291</v>
      </c>
      <c r="D84" s="157">
        <v>1</v>
      </c>
      <c r="E84" s="28">
        <v>362400</v>
      </c>
      <c r="F84" s="135">
        <v>43</v>
      </c>
      <c r="G84" s="156">
        <v>38</v>
      </c>
      <c r="H84" s="136">
        <v>398.91643534883718</v>
      </c>
      <c r="I84" s="134">
        <v>0.90846094040496228</v>
      </c>
      <c r="J84" s="29">
        <v>4</v>
      </c>
      <c r="K84" s="29">
        <v>40</v>
      </c>
      <c r="L84" s="29">
        <v>4</v>
      </c>
      <c r="M84" s="29">
        <v>1</v>
      </c>
      <c r="N84" s="29"/>
      <c r="O84" s="29"/>
      <c r="P84" s="29">
        <v>20</v>
      </c>
      <c r="Q84" s="29">
        <v>2</v>
      </c>
      <c r="R84" s="29"/>
    </row>
    <row r="85" spans="1:18" ht="14.25">
      <c r="A85" s="41" t="s">
        <v>265</v>
      </c>
      <c r="B85" s="27" t="s">
        <v>45</v>
      </c>
      <c r="C85" s="39" t="s">
        <v>276</v>
      </c>
      <c r="D85" s="27">
        <v>2</v>
      </c>
      <c r="E85" s="28">
        <v>476800</v>
      </c>
      <c r="F85" s="135">
        <v>89</v>
      </c>
      <c r="G85" s="29">
        <v>61.5</v>
      </c>
      <c r="H85" s="136">
        <v>399.68238487360975</v>
      </c>
      <c r="I85" s="153">
        <v>1.1951314226288661</v>
      </c>
      <c r="J85" s="36">
        <v>10.5</v>
      </c>
      <c r="K85" s="29">
        <v>71.5</v>
      </c>
      <c r="L85" s="29">
        <v>10.5</v>
      </c>
      <c r="M85" s="29">
        <v>9</v>
      </c>
      <c r="N85" s="29">
        <v>2</v>
      </c>
      <c r="O85" s="29">
        <v>4.5</v>
      </c>
      <c r="P85" s="29"/>
      <c r="Q85" s="29">
        <v>4</v>
      </c>
      <c r="R85" s="29">
        <v>2.5</v>
      </c>
    </row>
    <row r="86" spans="1:18" ht="14.25">
      <c r="A86" s="41" t="s">
        <v>265</v>
      </c>
      <c r="B86" s="27" t="s">
        <v>82</v>
      </c>
      <c r="C86" s="39" t="s">
        <v>285</v>
      </c>
      <c r="D86" s="27">
        <v>2</v>
      </c>
      <c r="E86" s="28">
        <v>383900</v>
      </c>
      <c r="F86" s="135">
        <v>85</v>
      </c>
      <c r="G86" s="29">
        <v>74</v>
      </c>
      <c r="H86" s="136">
        <v>400.45069903662085</v>
      </c>
      <c r="I86" s="134">
        <v>0.95907281791494614</v>
      </c>
      <c r="J86" s="29">
        <v>5</v>
      </c>
      <c r="K86" s="36">
        <v>81</v>
      </c>
      <c r="L86" s="29">
        <v>10</v>
      </c>
      <c r="M86" s="29">
        <v>9</v>
      </c>
      <c r="N86" s="29">
        <v>5</v>
      </c>
      <c r="O86" s="29">
        <v>2.5</v>
      </c>
      <c r="P86" s="29"/>
      <c r="Q86" s="29">
        <v>1.5</v>
      </c>
      <c r="R86" s="29">
        <v>2</v>
      </c>
    </row>
    <row r="87" spans="1:18" ht="14.25">
      <c r="A87" s="40" t="s">
        <v>209</v>
      </c>
      <c r="B87" s="27" t="s">
        <v>70</v>
      </c>
      <c r="C87" s="39" t="s">
        <v>240</v>
      </c>
      <c r="D87" s="27">
        <v>2</v>
      </c>
      <c r="E87" s="28">
        <v>453800</v>
      </c>
      <c r="F87" s="135">
        <v>70.5</v>
      </c>
      <c r="G87" s="29">
        <v>48.5</v>
      </c>
      <c r="H87" s="136">
        <v>405.37980396782177</v>
      </c>
      <c r="I87" s="153">
        <v>1.1284644410749873</v>
      </c>
      <c r="J87" s="29">
        <v>7</v>
      </c>
      <c r="K87" s="36">
        <v>81</v>
      </c>
      <c r="L87" s="29">
        <v>9</v>
      </c>
      <c r="M87" s="29">
        <v>7</v>
      </c>
      <c r="N87" s="29">
        <v>3</v>
      </c>
      <c r="O87" s="29">
        <v>3.5</v>
      </c>
      <c r="P87" s="29"/>
      <c r="Q87" s="29">
        <v>3.5</v>
      </c>
      <c r="R87" s="29">
        <v>1.5</v>
      </c>
    </row>
    <row r="88" spans="1:18" ht="14.25">
      <c r="A88" s="40" t="s">
        <v>209</v>
      </c>
      <c r="B88" s="27" t="s">
        <v>122</v>
      </c>
      <c r="C88" s="39" t="s">
        <v>263</v>
      </c>
      <c r="D88" s="27">
        <v>2</v>
      </c>
      <c r="E88" s="28">
        <v>492700</v>
      </c>
      <c r="F88" s="135">
        <v>76</v>
      </c>
      <c r="G88" s="29">
        <v>48.5</v>
      </c>
      <c r="H88" s="136">
        <v>405.55704681818179</v>
      </c>
      <c r="I88" s="153">
        <v>1.2817574013224531</v>
      </c>
      <c r="J88" s="29">
        <v>7.5</v>
      </c>
      <c r="K88" s="29">
        <v>67.5</v>
      </c>
      <c r="L88" s="29">
        <v>11</v>
      </c>
      <c r="M88" s="29">
        <v>6</v>
      </c>
      <c r="N88" s="29">
        <v>2</v>
      </c>
      <c r="O88" s="29">
        <v>2.5</v>
      </c>
      <c r="P88" s="29"/>
      <c r="Q88" s="36">
        <v>5</v>
      </c>
      <c r="R88" s="29">
        <v>3</v>
      </c>
    </row>
    <row r="89" spans="1:18" ht="14.25">
      <c r="A89" s="41" t="s">
        <v>265</v>
      </c>
      <c r="B89" s="27" t="s">
        <v>66</v>
      </c>
      <c r="C89" s="39" t="s">
        <v>282</v>
      </c>
      <c r="D89" s="27">
        <v>2</v>
      </c>
      <c r="E89" s="28">
        <v>395700</v>
      </c>
      <c r="F89" s="135">
        <v>79</v>
      </c>
      <c r="G89" s="29">
        <v>68</v>
      </c>
      <c r="H89" s="136">
        <v>407.01182902820301</v>
      </c>
      <c r="I89" s="134">
        <v>0.97268579572721725</v>
      </c>
      <c r="J89" s="36">
        <v>13</v>
      </c>
      <c r="K89" s="29">
        <v>70.5</v>
      </c>
      <c r="L89" s="29">
        <v>13</v>
      </c>
      <c r="M89" s="29">
        <v>8</v>
      </c>
      <c r="N89" s="29">
        <v>3</v>
      </c>
      <c r="O89" s="35">
        <v>6</v>
      </c>
      <c r="P89" s="29"/>
      <c r="Q89" s="36">
        <v>9</v>
      </c>
      <c r="R89" s="16">
        <v>6.5</v>
      </c>
    </row>
    <row r="90" spans="1:18" ht="14.25">
      <c r="A90" s="38" t="s">
        <v>288</v>
      </c>
      <c r="B90" s="27" t="s">
        <v>90</v>
      </c>
      <c r="C90" s="39" t="s">
        <v>300</v>
      </c>
      <c r="D90" s="27">
        <v>2</v>
      </c>
      <c r="E90" s="28">
        <v>304000</v>
      </c>
      <c r="F90" s="135">
        <v>38</v>
      </c>
      <c r="G90" s="156">
        <v>43.5</v>
      </c>
      <c r="H90" s="136">
        <v>410.46930476190471</v>
      </c>
      <c r="I90" s="134">
        <v>0.76859956267834439</v>
      </c>
      <c r="J90" s="29">
        <v>3.5</v>
      </c>
      <c r="K90" s="36">
        <v>80</v>
      </c>
      <c r="L90" s="29">
        <v>2.5</v>
      </c>
      <c r="M90" s="29">
        <v>3</v>
      </c>
      <c r="N90" s="29">
        <v>1</v>
      </c>
      <c r="O90" s="29">
        <v>3.5</v>
      </c>
      <c r="P90" s="29">
        <v>13.5</v>
      </c>
      <c r="Q90" s="29">
        <v>3</v>
      </c>
      <c r="R90" s="29">
        <v>2</v>
      </c>
    </row>
    <row r="91" spans="1:18" ht="14.25">
      <c r="A91" s="41" t="s">
        <v>265</v>
      </c>
      <c r="B91" s="27" t="s">
        <v>24</v>
      </c>
      <c r="C91" s="39" t="s">
        <v>268</v>
      </c>
      <c r="D91" s="27">
        <v>2</v>
      </c>
      <c r="E91" s="28">
        <v>496600</v>
      </c>
      <c r="F91" s="11">
        <v>108.5</v>
      </c>
      <c r="G91" s="29">
        <v>74</v>
      </c>
      <c r="H91" s="136">
        <v>411.54825362318843</v>
      </c>
      <c r="I91" s="153">
        <v>1.2101992395753687</v>
      </c>
      <c r="J91" s="29">
        <v>9.5</v>
      </c>
      <c r="K91" s="29">
        <v>75</v>
      </c>
      <c r="L91" s="29">
        <v>16.5</v>
      </c>
      <c r="M91" s="29">
        <v>8</v>
      </c>
      <c r="N91" s="29">
        <v>4</v>
      </c>
      <c r="O91" s="29">
        <v>1.5</v>
      </c>
      <c r="P91" s="29"/>
      <c r="Q91" s="29">
        <v>3</v>
      </c>
      <c r="R91" s="29">
        <v>4</v>
      </c>
    </row>
    <row r="92" spans="1:18" ht="14.25">
      <c r="A92" s="40" t="s">
        <v>209</v>
      </c>
      <c r="B92" s="27" t="s">
        <v>82</v>
      </c>
      <c r="C92" s="39" t="s">
        <v>248</v>
      </c>
      <c r="D92" s="27">
        <v>2</v>
      </c>
      <c r="E92" s="28">
        <v>405900</v>
      </c>
      <c r="F92" s="11">
        <v>109.5</v>
      </c>
      <c r="G92" s="29">
        <v>73.5</v>
      </c>
      <c r="H92" s="136">
        <v>412.93531413205278</v>
      </c>
      <c r="I92" s="153">
        <v>1.1336192411651698</v>
      </c>
      <c r="J92" s="29">
        <v>8.5</v>
      </c>
      <c r="K92" s="29">
        <v>65</v>
      </c>
      <c r="L92" s="29">
        <v>19</v>
      </c>
      <c r="M92" s="29">
        <v>9.5</v>
      </c>
      <c r="N92" s="36">
        <v>8.5</v>
      </c>
      <c r="O92" s="29">
        <v>2.5</v>
      </c>
      <c r="P92" s="29"/>
      <c r="Q92" s="36">
        <v>7.5</v>
      </c>
      <c r="R92" s="29">
        <v>1.5</v>
      </c>
    </row>
    <row r="93" spans="1:18" ht="14.25">
      <c r="A93" s="42" t="s">
        <v>17</v>
      </c>
      <c r="B93" s="27" t="s">
        <v>122</v>
      </c>
      <c r="C93" s="39" t="s">
        <v>126</v>
      </c>
      <c r="D93" s="27">
        <v>2</v>
      </c>
      <c r="E93" s="28">
        <v>375100</v>
      </c>
      <c r="F93" s="135">
        <v>85</v>
      </c>
      <c r="G93" s="29">
        <v>80.5</v>
      </c>
      <c r="H93" s="136">
        <v>413.60645125979852</v>
      </c>
      <c r="I93" s="134">
        <v>0.906949960639716</v>
      </c>
      <c r="J93" s="29">
        <v>8</v>
      </c>
      <c r="K93" s="29">
        <v>76.5</v>
      </c>
      <c r="L93" s="29">
        <v>10</v>
      </c>
      <c r="M93" s="29">
        <v>9</v>
      </c>
      <c r="N93" s="29">
        <v>6.5</v>
      </c>
      <c r="O93" s="29">
        <v>3.5</v>
      </c>
      <c r="P93" s="29"/>
      <c r="Q93" s="29">
        <v>1</v>
      </c>
      <c r="R93" s="29">
        <v>2.5</v>
      </c>
    </row>
    <row r="94" spans="1:18" ht="14.25">
      <c r="A94" s="41" t="s">
        <v>138</v>
      </c>
      <c r="B94" s="27" t="s">
        <v>49</v>
      </c>
      <c r="C94" s="39" t="s">
        <v>168</v>
      </c>
      <c r="D94" s="27">
        <v>2</v>
      </c>
      <c r="E94" s="28">
        <v>333200</v>
      </c>
      <c r="F94" s="135">
        <v>75.5</v>
      </c>
      <c r="G94" s="29">
        <v>67</v>
      </c>
      <c r="H94" s="136">
        <v>414.49928603773583</v>
      </c>
      <c r="I94" s="134">
        <v>0.91911533003415991</v>
      </c>
      <c r="J94" s="29">
        <v>6</v>
      </c>
      <c r="K94" s="29">
        <v>67.5</v>
      </c>
      <c r="L94" s="29">
        <v>9</v>
      </c>
      <c r="M94" s="29">
        <v>7</v>
      </c>
      <c r="N94" s="29">
        <v>4.5</v>
      </c>
      <c r="O94" s="29">
        <v>1.5</v>
      </c>
      <c r="P94" s="29"/>
      <c r="Q94" s="29">
        <v>2</v>
      </c>
      <c r="R94" s="29">
        <v>2</v>
      </c>
    </row>
    <row r="95" spans="1:18" ht="14.25">
      <c r="A95" s="42" t="s">
        <v>17</v>
      </c>
      <c r="B95" s="27" t="s">
        <v>70</v>
      </c>
      <c r="C95" s="39" t="s">
        <v>74</v>
      </c>
      <c r="D95" s="157">
        <v>1</v>
      </c>
      <c r="E95" s="28">
        <v>320000</v>
      </c>
      <c r="F95" s="135">
        <v>80</v>
      </c>
      <c r="G95" s="29">
        <v>83</v>
      </c>
      <c r="H95" s="136">
        <v>416.89240000000001</v>
      </c>
      <c r="I95" s="134">
        <v>0.76758415360894083</v>
      </c>
      <c r="J95" s="29">
        <v>7</v>
      </c>
      <c r="K95" s="36">
        <v>93</v>
      </c>
      <c r="L95" s="29">
        <v>6</v>
      </c>
      <c r="M95" s="29">
        <v>9</v>
      </c>
      <c r="N95" s="29">
        <v>5</v>
      </c>
      <c r="O95" s="29">
        <v>5</v>
      </c>
      <c r="P95" s="29"/>
      <c r="Q95" s="29">
        <v>1</v>
      </c>
      <c r="R95" s="29">
        <v>2</v>
      </c>
    </row>
    <row r="96" spans="1:18" ht="14.25">
      <c r="A96" s="42" t="s">
        <v>17</v>
      </c>
      <c r="B96" s="27" t="s">
        <v>100</v>
      </c>
      <c r="C96" s="39" t="s">
        <v>514</v>
      </c>
      <c r="D96" s="157">
        <v>1</v>
      </c>
      <c r="E96" s="28">
        <v>237400</v>
      </c>
      <c r="F96" s="135">
        <v>13</v>
      </c>
      <c r="G96" s="156">
        <v>19</v>
      </c>
      <c r="H96" s="136">
        <v>419.90216307692299</v>
      </c>
      <c r="I96" s="134">
        <v>0.56536979533613418</v>
      </c>
      <c r="J96" s="29">
        <v>1</v>
      </c>
      <c r="K96" s="29">
        <v>75</v>
      </c>
      <c r="L96" s="29">
        <v>4</v>
      </c>
      <c r="M96" s="29"/>
      <c r="N96" s="29">
        <v>1</v>
      </c>
      <c r="O96" s="29"/>
      <c r="P96" s="29"/>
      <c r="Q96" s="29"/>
      <c r="R96" s="29">
        <v>1</v>
      </c>
    </row>
    <row r="97" spans="1:18" ht="14.25">
      <c r="A97" s="38" t="s">
        <v>288</v>
      </c>
      <c r="B97" s="27" t="s">
        <v>18</v>
      </c>
      <c r="C97" s="39" t="s">
        <v>289</v>
      </c>
      <c r="D97" s="27">
        <v>2</v>
      </c>
      <c r="E97" s="28">
        <v>455700</v>
      </c>
      <c r="F97" s="135">
        <v>80</v>
      </c>
      <c r="G97" s="29">
        <v>62.5</v>
      </c>
      <c r="H97" s="136">
        <v>420.48241490566033</v>
      </c>
      <c r="I97" s="134">
        <v>1.0930340504078828</v>
      </c>
      <c r="J97" s="29">
        <v>5</v>
      </c>
      <c r="K97" s="29">
        <v>76</v>
      </c>
      <c r="L97" s="29">
        <v>9.5</v>
      </c>
      <c r="M97" s="29">
        <v>5.5</v>
      </c>
      <c r="N97" s="29">
        <v>3.5</v>
      </c>
      <c r="O97" s="29"/>
      <c r="P97" s="29">
        <v>20</v>
      </c>
      <c r="Q97" s="29">
        <v>3.5</v>
      </c>
      <c r="R97" s="29">
        <v>1</v>
      </c>
    </row>
    <row r="98" spans="1:18" ht="14.25">
      <c r="A98" s="41" t="s">
        <v>138</v>
      </c>
      <c r="B98" s="27" t="s">
        <v>24</v>
      </c>
      <c r="C98" s="39" t="s">
        <v>146</v>
      </c>
      <c r="D98" s="27">
        <v>2</v>
      </c>
      <c r="E98" s="28">
        <v>390400</v>
      </c>
      <c r="F98" s="135">
        <v>48.5</v>
      </c>
      <c r="G98" s="156">
        <v>41.5</v>
      </c>
      <c r="H98" s="136">
        <v>420.69867874564454</v>
      </c>
      <c r="I98" s="134">
        <v>0.99032234767033667</v>
      </c>
      <c r="J98" s="29">
        <v>3</v>
      </c>
      <c r="K98" s="36">
        <v>90</v>
      </c>
      <c r="L98" s="29">
        <v>7</v>
      </c>
      <c r="M98" s="29">
        <v>4</v>
      </c>
      <c r="N98" s="29">
        <v>2.5</v>
      </c>
      <c r="O98" s="29">
        <v>2</v>
      </c>
      <c r="P98" s="29"/>
      <c r="Q98" s="29">
        <v>1</v>
      </c>
      <c r="R98" s="29">
        <v>2</v>
      </c>
    </row>
    <row r="99" spans="1:18" ht="14.25">
      <c r="A99" s="41" t="s">
        <v>138</v>
      </c>
      <c r="B99" s="27" t="s">
        <v>34</v>
      </c>
      <c r="C99" s="39" t="s">
        <v>156</v>
      </c>
      <c r="D99" s="157">
        <v>1</v>
      </c>
      <c r="E99" s="28">
        <v>320800</v>
      </c>
      <c r="F99" s="135">
        <v>64</v>
      </c>
      <c r="G99" s="29">
        <v>67</v>
      </c>
      <c r="H99" s="136">
        <v>421.37531124999998</v>
      </c>
      <c r="I99" s="134">
        <v>0.76131655423369327</v>
      </c>
      <c r="J99" s="29">
        <v>4</v>
      </c>
      <c r="K99" s="36">
        <v>81</v>
      </c>
      <c r="L99" s="29">
        <v>8</v>
      </c>
      <c r="M99" s="29">
        <v>3</v>
      </c>
      <c r="N99" s="29">
        <v>3</v>
      </c>
      <c r="O99" s="29">
        <v>2</v>
      </c>
      <c r="P99" s="29"/>
      <c r="Q99" s="29">
        <v>1</v>
      </c>
      <c r="R99" s="29"/>
    </row>
    <row r="100" spans="1:18" ht="14.25">
      <c r="A100" s="41" t="s">
        <v>138</v>
      </c>
      <c r="B100" s="27" t="s">
        <v>37</v>
      </c>
      <c r="C100" s="39" t="s">
        <v>161</v>
      </c>
      <c r="D100" s="157">
        <v>1</v>
      </c>
      <c r="E100" s="28">
        <v>302200</v>
      </c>
      <c r="F100" s="135">
        <v>41</v>
      </c>
      <c r="G100" s="29">
        <v>46</v>
      </c>
      <c r="H100" s="136">
        <v>422.3252370731708</v>
      </c>
      <c r="I100" s="134">
        <v>0.7155622574069419</v>
      </c>
      <c r="J100" s="29">
        <v>1</v>
      </c>
      <c r="K100" s="36">
        <v>100</v>
      </c>
      <c r="L100" s="29">
        <v>4</v>
      </c>
      <c r="M100" s="29">
        <v>2</v>
      </c>
      <c r="N100" s="29">
        <v>4</v>
      </c>
      <c r="O100" s="29">
        <v>5</v>
      </c>
      <c r="P100" s="29"/>
      <c r="Q100" s="29"/>
      <c r="R100" s="29">
        <v>1</v>
      </c>
    </row>
    <row r="101" spans="1:18" ht="14.25">
      <c r="A101" s="41" t="s">
        <v>265</v>
      </c>
      <c r="B101" s="27" t="s">
        <v>100</v>
      </c>
      <c r="C101" s="39" t="s">
        <v>286</v>
      </c>
      <c r="D101" s="27">
        <v>2</v>
      </c>
      <c r="E101" s="28">
        <v>356100</v>
      </c>
      <c r="F101" s="135">
        <v>88.5</v>
      </c>
      <c r="G101" s="29">
        <v>79</v>
      </c>
      <c r="H101" s="136">
        <v>423.00546805128209</v>
      </c>
      <c r="I101" s="134">
        <v>0.91940175216113174</v>
      </c>
      <c r="J101" s="29">
        <v>7.5</v>
      </c>
      <c r="K101" s="29">
        <v>79.5</v>
      </c>
      <c r="L101" s="29">
        <v>11.5</v>
      </c>
      <c r="M101" s="29">
        <v>11</v>
      </c>
      <c r="N101" s="29">
        <v>6</v>
      </c>
      <c r="O101" s="29">
        <v>3</v>
      </c>
      <c r="P101" s="29"/>
      <c r="Q101" s="29">
        <v>3</v>
      </c>
      <c r="R101" s="16">
        <v>5</v>
      </c>
    </row>
    <row r="102" spans="1:18" ht="14.25">
      <c r="A102" s="41" t="s">
        <v>138</v>
      </c>
      <c r="B102" s="27" t="s">
        <v>49</v>
      </c>
      <c r="C102" s="39" t="s">
        <v>170</v>
      </c>
      <c r="D102" s="27">
        <v>2</v>
      </c>
      <c r="E102" s="28">
        <v>306400</v>
      </c>
      <c r="F102" s="135">
        <v>82</v>
      </c>
      <c r="G102" s="29">
        <v>84</v>
      </c>
      <c r="H102" s="136">
        <v>423.92861745026255</v>
      </c>
      <c r="I102" s="134">
        <v>0.79003374013667482</v>
      </c>
      <c r="J102" s="29">
        <v>6.5</v>
      </c>
      <c r="K102" s="29">
        <v>46</v>
      </c>
      <c r="L102" s="29">
        <v>11.5</v>
      </c>
      <c r="M102" s="29">
        <v>2.5</v>
      </c>
      <c r="N102" s="36">
        <v>7</v>
      </c>
      <c r="O102" s="29">
        <v>3</v>
      </c>
      <c r="P102" s="29">
        <v>11.5</v>
      </c>
      <c r="Q102" s="29">
        <v>2</v>
      </c>
      <c r="R102" s="29">
        <v>3.5</v>
      </c>
    </row>
    <row r="103" spans="1:18" ht="14.25">
      <c r="A103" s="42" t="s">
        <v>17</v>
      </c>
      <c r="B103" s="27" t="s">
        <v>66</v>
      </c>
      <c r="C103" s="39" t="s">
        <v>504</v>
      </c>
      <c r="D103" s="157">
        <v>1</v>
      </c>
      <c r="E103" s="28">
        <v>243200</v>
      </c>
      <c r="F103" s="135">
        <v>62</v>
      </c>
      <c r="G103" s="29">
        <v>92</v>
      </c>
      <c r="H103" s="136">
        <v>424.35575741935486</v>
      </c>
      <c r="I103" s="134">
        <v>0.57310404241709401</v>
      </c>
      <c r="J103" s="29">
        <v>8</v>
      </c>
      <c r="K103" s="29">
        <v>58</v>
      </c>
      <c r="L103" s="29">
        <v>13</v>
      </c>
      <c r="M103" s="29">
        <v>4</v>
      </c>
      <c r="N103" s="29">
        <v>6</v>
      </c>
      <c r="O103" s="29"/>
      <c r="P103" s="29"/>
      <c r="Q103" s="29">
        <v>1</v>
      </c>
      <c r="R103" s="29">
        <v>4</v>
      </c>
    </row>
    <row r="104" spans="1:18" ht="14.25">
      <c r="A104" s="40" t="s">
        <v>209</v>
      </c>
      <c r="B104" s="27" t="s">
        <v>58</v>
      </c>
      <c r="C104" s="39" t="s">
        <v>231</v>
      </c>
      <c r="D104" s="27">
        <v>2</v>
      </c>
      <c r="E104" s="28">
        <v>481600</v>
      </c>
      <c r="F104" s="11">
        <v>108</v>
      </c>
      <c r="G104" s="29">
        <v>82.5</v>
      </c>
      <c r="H104" s="136">
        <v>428.08119666666676</v>
      </c>
      <c r="I104" s="153">
        <v>1.1419296924437037</v>
      </c>
      <c r="J104" s="36">
        <v>10.5</v>
      </c>
      <c r="K104" s="29">
        <v>71</v>
      </c>
      <c r="L104" s="29">
        <v>19</v>
      </c>
      <c r="M104" s="29">
        <v>11.5</v>
      </c>
      <c r="N104" s="36">
        <v>8.5</v>
      </c>
      <c r="O104" s="29">
        <v>5</v>
      </c>
      <c r="P104" s="29"/>
      <c r="Q104" s="36">
        <v>5.5</v>
      </c>
      <c r="R104" s="29">
        <v>3.5</v>
      </c>
    </row>
    <row r="105" spans="1:18" ht="14.25">
      <c r="A105" s="41" t="s">
        <v>138</v>
      </c>
      <c r="B105" s="27" t="s">
        <v>29</v>
      </c>
      <c r="C105" s="39" t="s">
        <v>150</v>
      </c>
      <c r="D105" s="27">
        <v>2</v>
      </c>
      <c r="E105" s="28">
        <v>364900</v>
      </c>
      <c r="F105" s="135">
        <v>83</v>
      </c>
      <c r="G105" s="29">
        <v>80</v>
      </c>
      <c r="H105" s="136">
        <v>429.67252918023252</v>
      </c>
      <c r="I105" s="134">
        <v>0.85065186202975052</v>
      </c>
      <c r="J105" s="36">
        <v>10.5</v>
      </c>
      <c r="K105" s="29">
        <v>71</v>
      </c>
      <c r="L105" s="29">
        <v>10.5</v>
      </c>
      <c r="M105" s="29">
        <v>10</v>
      </c>
      <c r="N105" s="29">
        <v>4</v>
      </c>
      <c r="O105" s="29">
        <v>2</v>
      </c>
      <c r="P105" s="29"/>
      <c r="Q105" s="29">
        <v>4</v>
      </c>
      <c r="R105" s="29">
        <v>2.5</v>
      </c>
    </row>
    <row r="106" spans="1:18" ht="14.25">
      <c r="A106" s="40" t="s">
        <v>209</v>
      </c>
      <c r="B106" s="27" t="s">
        <v>18</v>
      </c>
      <c r="C106" s="39" t="s">
        <v>212</v>
      </c>
      <c r="D106" s="27">
        <v>2</v>
      </c>
      <c r="E106" s="28">
        <v>440000</v>
      </c>
      <c r="F106" s="135">
        <v>92.5</v>
      </c>
      <c r="G106" s="29">
        <v>78</v>
      </c>
      <c r="H106" s="136">
        <v>429.88988870312869</v>
      </c>
      <c r="I106" s="134">
        <v>1.0313098315812605</v>
      </c>
      <c r="J106" s="29">
        <v>4.5</v>
      </c>
      <c r="K106" s="29">
        <v>78.5</v>
      </c>
      <c r="L106" s="29">
        <v>14</v>
      </c>
      <c r="M106" s="29">
        <v>7.5</v>
      </c>
      <c r="N106" s="29">
        <v>5.5</v>
      </c>
      <c r="O106" s="35">
        <v>6</v>
      </c>
      <c r="P106" s="29"/>
      <c r="Q106" s="29">
        <v>1</v>
      </c>
      <c r="R106" s="29">
        <v>2</v>
      </c>
    </row>
    <row r="107" spans="1:18" ht="14.25">
      <c r="A107" s="42" t="s">
        <v>17</v>
      </c>
      <c r="B107" s="27" t="s">
        <v>49</v>
      </c>
      <c r="C107" s="39" t="s">
        <v>495</v>
      </c>
      <c r="D107" s="157">
        <v>1</v>
      </c>
      <c r="E107" s="28">
        <v>265400</v>
      </c>
      <c r="F107" s="135">
        <v>62</v>
      </c>
      <c r="G107" s="29">
        <v>83</v>
      </c>
      <c r="H107" s="136">
        <v>430.40260451612903</v>
      </c>
      <c r="I107" s="134">
        <v>0.6166319562549355</v>
      </c>
      <c r="J107" s="29">
        <v>4</v>
      </c>
      <c r="K107" s="29">
        <v>75</v>
      </c>
      <c r="L107" s="29">
        <v>3</v>
      </c>
      <c r="M107" s="29">
        <v>5</v>
      </c>
      <c r="N107" s="29">
        <v>2</v>
      </c>
      <c r="O107" s="29">
        <v>4</v>
      </c>
      <c r="P107" s="29"/>
      <c r="Q107" s="29">
        <v>1</v>
      </c>
      <c r="R107" s="29"/>
    </row>
    <row r="108" spans="1:18" ht="14.25">
      <c r="A108" s="41" t="s">
        <v>138</v>
      </c>
      <c r="B108" s="27" t="s">
        <v>34</v>
      </c>
      <c r="C108" s="39" t="s">
        <v>157</v>
      </c>
      <c r="D108" s="27">
        <v>2</v>
      </c>
      <c r="E108" s="28">
        <v>413800</v>
      </c>
      <c r="F108" s="135">
        <v>89</v>
      </c>
      <c r="G108" s="29">
        <v>75.5</v>
      </c>
      <c r="H108" s="136">
        <v>430.6117020316255</v>
      </c>
      <c r="I108" s="134">
        <v>0.96254628308967649</v>
      </c>
      <c r="J108" s="29">
        <v>8</v>
      </c>
      <c r="K108" s="29">
        <v>62.5</v>
      </c>
      <c r="L108" s="29">
        <v>12</v>
      </c>
      <c r="M108" s="29">
        <v>9</v>
      </c>
      <c r="N108" s="29">
        <v>6</v>
      </c>
      <c r="O108" s="29">
        <v>4</v>
      </c>
      <c r="P108" s="29"/>
      <c r="Q108" s="29">
        <v>2.5</v>
      </c>
      <c r="R108" s="29">
        <v>3</v>
      </c>
    </row>
    <row r="109" spans="1:18" ht="14.25">
      <c r="A109" s="40" t="s">
        <v>209</v>
      </c>
      <c r="B109" s="27" t="s">
        <v>100</v>
      </c>
      <c r="C109" s="39" t="s">
        <v>252</v>
      </c>
      <c r="D109" s="27">
        <v>2</v>
      </c>
      <c r="E109" s="28">
        <v>294500</v>
      </c>
      <c r="F109" s="135">
        <v>35</v>
      </c>
      <c r="G109" s="156">
        <v>43</v>
      </c>
      <c r="H109" s="136">
        <v>431.25007304048233</v>
      </c>
      <c r="I109" s="134">
        <v>0.68513060940844372</v>
      </c>
      <c r="J109" s="29">
        <v>1.5</v>
      </c>
      <c r="K109" s="29">
        <v>75</v>
      </c>
      <c r="L109" s="29">
        <v>6.5</v>
      </c>
      <c r="M109" s="29">
        <v>1</v>
      </c>
      <c r="N109" s="29">
        <v>4</v>
      </c>
      <c r="O109" s="29">
        <v>1</v>
      </c>
      <c r="P109" s="29"/>
      <c r="Q109" s="29">
        <v>1</v>
      </c>
      <c r="R109" s="29">
        <v>2</v>
      </c>
    </row>
    <row r="110" spans="1:18" ht="14.25">
      <c r="A110" s="41" t="s">
        <v>138</v>
      </c>
      <c r="B110" s="27" t="s">
        <v>58</v>
      </c>
      <c r="C110" s="39" t="s">
        <v>178</v>
      </c>
      <c r="D110" s="27">
        <v>2</v>
      </c>
      <c r="E110" s="28">
        <v>441100</v>
      </c>
      <c r="F110" s="135">
        <v>91.5</v>
      </c>
      <c r="G110" s="29">
        <v>78</v>
      </c>
      <c r="H110" s="136">
        <v>432.87719422603402</v>
      </c>
      <c r="I110" s="134">
        <v>1.0284512573894684</v>
      </c>
      <c r="J110" s="29">
        <v>4</v>
      </c>
      <c r="K110" s="29">
        <v>61</v>
      </c>
      <c r="L110" s="29">
        <v>17</v>
      </c>
      <c r="M110" s="29">
        <v>3</v>
      </c>
      <c r="N110" s="36">
        <v>8</v>
      </c>
      <c r="O110" s="29">
        <v>2</v>
      </c>
      <c r="P110" s="29"/>
      <c r="Q110" s="29">
        <v>1</v>
      </c>
      <c r="R110" s="16">
        <v>5</v>
      </c>
    </row>
    <row r="111" spans="1:18" ht="14.25">
      <c r="A111" s="42" t="s">
        <v>17</v>
      </c>
      <c r="B111" s="27" t="s">
        <v>106</v>
      </c>
      <c r="C111" s="39" t="s">
        <v>108</v>
      </c>
      <c r="D111" s="27">
        <v>2</v>
      </c>
      <c r="E111" s="28">
        <v>428900</v>
      </c>
      <c r="F111" s="14">
        <v>99.5</v>
      </c>
      <c r="G111" s="29">
        <v>81</v>
      </c>
      <c r="H111" s="136">
        <v>434.27506590535603</v>
      </c>
      <c r="I111" s="134">
        <v>1.0392687631347695</v>
      </c>
      <c r="J111" s="29">
        <v>8.5</v>
      </c>
      <c r="K111" s="36">
        <v>84.5</v>
      </c>
      <c r="L111" s="29">
        <v>11.5</v>
      </c>
      <c r="M111" s="29">
        <v>8.5</v>
      </c>
      <c r="N111" s="29">
        <v>5.5</v>
      </c>
      <c r="O111" s="29">
        <v>4</v>
      </c>
      <c r="P111" s="29"/>
      <c r="Q111" s="29">
        <v>2</v>
      </c>
      <c r="R111" s="29">
        <v>2</v>
      </c>
    </row>
    <row r="112" spans="1:18" ht="14.25">
      <c r="A112" s="41" t="s">
        <v>265</v>
      </c>
      <c r="B112" s="27" t="s">
        <v>116</v>
      </c>
      <c r="C112" s="39" t="s">
        <v>287</v>
      </c>
      <c r="D112" s="27">
        <v>2</v>
      </c>
      <c r="E112" s="28">
        <v>498800</v>
      </c>
      <c r="F112" s="11">
        <v>106.5</v>
      </c>
      <c r="G112" s="29">
        <v>76</v>
      </c>
      <c r="H112" s="136">
        <v>439.42391646973545</v>
      </c>
      <c r="I112" s="153">
        <v>1.1562023460339861</v>
      </c>
      <c r="J112" s="36">
        <v>11</v>
      </c>
      <c r="K112" s="29">
        <v>72</v>
      </c>
      <c r="L112" s="29">
        <v>10.5</v>
      </c>
      <c r="M112" s="29">
        <v>14.5</v>
      </c>
      <c r="N112" s="29">
        <v>3.5</v>
      </c>
      <c r="O112" s="29">
        <v>5</v>
      </c>
      <c r="P112" s="29"/>
      <c r="Q112" s="36">
        <v>5</v>
      </c>
      <c r="R112" s="29">
        <v>3</v>
      </c>
    </row>
    <row r="113" spans="1:18" ht="14.25">
      <c r="A113" s="42" t="s">
        <v>17</v>
      </c>
      <c r="B113" s="27" t="s">
        <v>122</v>
      </c>
      <c r="C113" s="39" t="s">
        <v>123</v>
      </c>
      <c r="D113" s="27">
        <v>2</v>
      </c>
      <c r="E113" s="28">
        <v>418700</v>
      </c>
      <c r="F113" s="135">
        <v>52.5</v>
      </c>
      <c r="G113" s="29">
        <v>50.5</v>
      </c>
      <c r="H113" s="136">
        <v>439.87365900000003</v>
      </c>
      <c r="I113" s="134">
        <v>0.96137447879716365</v>
      </c>
      <c r="J113" s="29">
        <v>3</v>
      </c>
      <c r="K113" s="29">
        <v>68</v>
      </c>
      <c r="L113" s="29">
        <v>8</v>
      </c>
      <c r="M113" s="29">
        <v>5</v>
      </c>
      <c r="N113" s="29">
        <v>2.5</v>
      </c>
      <c r="O113" s="29">
        <v>3.5</v>
      </c>
      <c r="P113" s="29"/>
      <c r="Q113" s="29">
        <v>1</v>
      </c>
      <c r="R113" s="29">
        <v>1</v>
      </c>
    </row>
    <row r="114" spans="1:18" ht="14.25">
      <c r="A114" s="38" t="s">
        <v>288</v>
      </c>
      <c r="B114" s="27" t="s">
        <v>66</v>
      </c>
      <c r="C114" s="39" t="s">
        <v>566</v>
      </c>
      <c r="D114" s="157">
        <v>1</v>
      </c>
      <c r="E114" s="28">
        <v>234500</v>
      </c>
      <c r="F114" s="135">
        <v>52</v>
      </c>
      <c r="G114" s="29">
        <v>83</v>
      </c>
      <c r="H114" s="136">
        <v>440.1371086538461</v>
      </c>
      <c r="I114" s="134">
        <v>0.5327885229155418</v>
      </c>
      <c r="J114" s="29">
        <v>5</v>
      </c>
      <c r="K114" s="29">
        <v>77</v>
      </c>
      <c r="L114" s="29">
        <v>3</v>
      </c>
      <c r="M114" s="29">
        <v>6</v>
      </c>
      <c r="N114" s="29">
        <v>2</v>
      </c>
      <c r="O114" s="29">
        <v>3</v>
      </c>
      <c r="P114" s="29">
        <v>14</v>
      </c>
      <c r="Q114" s="29">
        <v>2</v>
      </c>
      <c r="R114" s="29">
        <v>4</v>
      </c>
    </row>
    <row r="115" spans="1:18" ht="14.25">
      <c r="A115" s="27" t="s">
        <v>130</v>
      </c>
      <c r="B115" s="27" t="s">
        <v>106</v>
      </c>
      <c r="C115" s="39" t="s">
        <v>133</v>
      </c>
      <c r="D115" s="27">
        <v>2</v>
      </c>
      <c r="E115" s="28">
        <v>283400</v>
      </c>
      <c r="F115" s="135">
        <v>51.5</v>
      </c>
      <c r="G115" s="29">
        <v>60.5</v>
      </c>
      <c r="H115" s="136">
        <v>442.2639588557214</v>
      </c>
      <c r="I115" s="134">
        <v>0.69952091083056889</v>
      </c>
      <c r="J115" s="29">
        <v>4.5</v>
      </c>
      <c r="K115" s="29">
        <v>74.5</v>
      </c>
      <c r="L115" s="29">
        <v>7</v>
      </c>
      <c r="M115" s="29">
        <v>3.5</v>
      </c>
      <c r="N115" s="29">
        <v>3.5</v>
      </c>
      <c r="O115" s="29">
        <v>3</v>
      </c>
      <c r="P115" s="29">
        <v>3</v>
      </c>
      <c r="Q115" s="29">
        <v>1</v>
      </c>
      <c r="R115" s="29">
        <v>1</v>
      </c>
    </row>
    <row r="116" spans="1:18" ht="14.25">
      <c r="A116" s="41" t="s">
        <v>138</v>
      </c>
      <c r="B116" s="27" t="s">
        <v>100</v>
      </c>
      <c r="C116" s="39" t="s">
        <v>192</v>
      </c>
      <c r="D116" s="27">
        <v>2</v>
      </c>
      <c r="E116" s="28">
        <v>278800</v>
      </c>
      <c r="F116" s="135">
        <v>55</v>
      </c>
      <c r="G116" s="29">
        <v>71.5</v>
      </c>
      <c r="H116" s="136">
        <v>442.6896744730679</v>
      </c>
      <c r="I116" s="134">
        <v>0.63791577911659947</v>
      </c>
      <c r="J116" s="29">
        <v>3.5</v>
      </c>
      <c r="K116" s="29">
        <v>67.5</v>
      </c>
      <c r="L116" s="29">
        <v>9</v>
      </c>
      <c r="M116" s="29">
        <v>5</v>
      </c>
      <c r="N116" s="29">
        <v>3.5</v>
      </c>
      <c r="O116" s="29">
        <v>2</v>
      </c>
      <c r="P116" s="29"/>
      <c r="Q116" s="29"/>
      <c r="R116" s="29">
        <v>3.5</v>
      </c>
    </row>
    <row r="117" spans="1:18" ht="14.25">
      <c r="A117" s="41" t="s">
        <v>138</v>
      </c>
      <c r="B117" s="27" t="s">
        <v>66</v>
      </c>
      <c r="C117" s="39" t="s">
        <v>180</v>
      </c>
      <c r="D117" s="157">
        <v>1</v>
      </c>
      <c r="E117" s="28">
        <v>454100</v>
      </c>
      <c r="F117" s="14">
        <v>96</v>
      </c>
      <c r="G117" s="29">
        <v>77</v>
      </c>
      <c r="H117" s="136">
        <v>445.70340718750003</v>
      </c>
      <c r="I117" s="134">
        <v>1.0188389693170277</v>
      </c>
      <c r="J117" s="29">
        <v>2</v>
      </c>
      <c r="K117" s="36">
        <v>88</v>
      </c>
      <c r="L117" s="29">
        <v>7</v>
      </c>
      <c r="M117" s="29">
        <v>2</v>
      </c>
      <c r="N117" s="29">
        <v>6</v>
      </c>
      <c r="O117" s="29">
        <v>4</v>
      </c>
      <c r="P117" s="29">
        <v>1</v>
      </c>
      <c r="Q117" s="29"/>
      <c r="R117" s="29">
        <v>1</v>
      </c>
    </row>
    <row r="118" spans="1:18" ht="14.25">
      <c r="A118" s="41" t="s">
        <v>265</v>
      </c>
      <c r="B118" s="27" t="s">
        <v>29</v>
      </c>
      <c r="C118" s="39" t="s">
        <v>271</v>
      </c>
      <c r="D118" s="27">
        <v>2</v>
      </c>
      <c r="E118" s="28">
        <v>323500</v>
      </c>
      <c r="F118" s="135">
        <v>62</v>
      </c>
      <c r="G118" s="29">
        <v>70</v>
      </c>
      <c r="H118" s="136">
        <v>446.37930286831818</v>
      </c>
      <c r="I118" s="134">
        <v>0.72528250516173387</v>
      </c>
      <c r="J118" s="29">
        <v>9.5</v>
      </c>
      <c r="K118" s="29">
        <v>69.5</v>
      </c>
      <c r="L118" s="29">
        <v>7.5</v>
      </c>
      <c r="M118" s="29">
        <v>9</v>
      </c>
      <c r="N118" s="29">
        <v>1.5</v>
      </c>
      <c r="O118" s="29">
        <v>2</v>
      </c>
      <c r="P118" s="29"/>
      <c r="Q118" s="29">
        <v>4</v>
      </c>
      <c r="R118" s="29">
        <v>3</v>
      </c>
    </row>
    <row r="119" spans="1:18" ht="14.25">
      <c r="A119" s="41" t="s">
        <v>138</v>
      </c>
      <c r="B119" s="27" t="s">
        <v>90</v>
      </c>
      <c r="C119" s="39" t="s">
        <v>188</v>
      </c>
      <c r="D119" s="27">
        <v>2</v>
      </c>
      <c r="E119" s="28">
        <v>392700</v>
      </c>
      <c r="F119" s="135">
        <v>89</v>
      </c>
      <c r="G119" s="29">
        <v>81</v>
      </c>
      <c r="H119" s="136">
        <v>446.52476949367087</v>
      </c>
      <c r="I119" s="134">
        <v>0.88995605150717072</v>
      </c>
      <c r="J119" s="29">
        <v>6.5</v>
      </c>
      <c r="K119" s="29">
        <v>72</v>
      </c>
      <c r="L119" s="29">
        <v>13</v>
      </c>
      <c r="M119" s="29">
        <v>7</v>
      </c>
      <c r="N119" s="36">
        <v>7.5</v>
      </c>
      <c r="O119" s="29">
        <v>3</v>
      </c>
      <c r="P119" s="29"/>
      <c r="Q119" s="29">
        <v>1</v>
      </c>
      <c r="R119" s="29">
        <v>1.5</v>
      </c>
    </row>
    <row r="120" spans="1:18" ht="14.25">
      <c r="A120" s="42" t="s">
        <v>17</v>
      </c>
      <c r="B120" s="27" t="s">
        <v>58</v>
      </c>
      <c r="C120" s="39" t="s">
        <v>64</v>
      </c>
      <c r="D120" s="27">
        <v>2</v>
      </c>
      <c r="E120" s="28">
        <v>268000</v>
      </c>
      <c r="F120" s="135">
        <v>52.5</v>
      </c>
      <c r="G120" s="29">
        <v>76</v>
      </c>
      <c r="H120" s="136">
        <v>447.66135272727274</v>
      </c>
      <c r="I120" s="134">
        <v>0.60529094445089582</v>
      </c>
      <c r="J120" s="29">
        <v>5.5</v>
      </c>
      <c r="K120" s="36">
        <v>80</v>
      </c>
      <c r="L120" s="29">
        <v>7.5</v>
      </c>
      <c r="M120" s="29">
        <v>5.5</v>
      </c>
      <c r="N120" s="29">
        <v>6</v>
      </c>
      <c r="O120" s="29">
        <v>1</v>
      </c>
      <c r="P120" s="29"/>
      <c r="Q120" s="29"/>
      <c r="R120" s="29">
        <v>1.5</v>
      </c>
    </row>
    <row r="121" spans="1:18" ht="14.25">
      <c r="A121" s="42" t="s">
        <v>17</v>
      </c>
      <c r="B121" s="27" t="s">
        <v>18</v>
      </c>
      <c r="C121" s="39" t="s">
        <v>21</v>
      </c>
      <c r="D121" s="27">
        <v>2</v>
      </c>
      <c r="E121" s="28">
        <v>260600</v>
      </c>
      <c r="F121" s="135">
        <v>50</v>
      </c>
      <c r="G121" s="29">
        <v>74</v>
      </c>
      <c r="H121" s="136">
        <v>449.02264178571431</v>
      </c>
      <c r="I121" s="134">
        <v>0.59399484854198725</v>
      </c>
      <c r="J121" s="29">
        <v>3</v>
      </c>
      <c r="K121" s="29">
        <v>70</v>
      </c>
      <c r="L121" s="29">
        <v>9</v>
      </c>
      <c r="M121" s="29">
        <v>4.5</v>
      </c>
      <c r="N121" s="36">
        <v>7</v>
      </c>
      <c r="O121" s="29">
        <v>1.5</v>
      </c>
      <c r="P121" s="29"/>
      <c r="Q121" s="29"/>
      <c r="R121" s="29">
        <v>2</v>
      </c>
    </row>
    <row r="122" spans="1:18" ht="14.25">
      <c r="A122" s="41" t="s">
        <v>138</v>
      </c>
      <c r="B122" s="27" t="s">
        <v>122</v>
      </c>
      <c r="C122" s="39" t="s">
        <v>205</v>
      </c>
      <c r="D122" s="27">
        <v>2</v>
      </c>
      <c r="E122" s="28">
        <v>471700</v>
      </c>
      <c r="F122" s="14">
        <v>98.5</v>
      </c>
      <c r="G122" s="29">
        <v>80.5</v>
      </c>
      <c r="H122" s="136">
        <v>449.17486553217827</v>
      </c>
      <c r="I122" s="134">
        <v>1.0580952838088742</v>
      </c>
      <c r="J122" s="29">
        <v>8</v>
      </c>
      <c r="K122" s="29">
        <v>75</v>
      </c>
      <c r="L122" s="29">
        <v>11.5</v>
      </c>
      <c r="M122" s="29">
        <v>5</v>
      </c>
      <c r="N122" s="36">
        <v>9</v>
      </c>
      <c r="O122" s="29">
        <v>4</v>
      </c>
      <c r="P122" s="29"/>
      <c r="Q122" s="29"/>
      <c r="R122" s="29">
        <v>3</v>
      </c>
    </row>
    <row r="123" spans="1:18" ht="14.25">
      <c r="A123" s="42" t="s">
        <v>17</v>
      </c>
      <c r="B123" s="27" t="s">
        <v>18</v>
      </c>
      <c r="C123" s="39" t="s">
        <v>22</v>
      </c>
      <c r="D123" s="27">
        <v>2</v>
      </c>
      <c r="E123" s="28">
        <v>446200</v>
      </c>
      <c r="F123" s="135">
        <v>85.5</v>
      </c>
      <c r="G123" s="29">
        <v>75</v>
      </c>
      <c r="H123" s="136">
        <v>454.29688610526313</v>
      </c>
      <c r="I123" s="134">
        <v>0.99976815492677695</v>
      </c>
      <c r="J123" s="29">
        <v>9</v>
      </c>
      <c r="K123" s="36">
        <v>84.5</v>
      </c>
      <c r="L123" s="29">
        <v>9.5</v>
      </c>
      <c r="M123" s="29">
        <v>9.5</v>
      </c>
      <c r="N123" s="29">
        <v>4</v>
      </c>
      <c r="O123" s="29">
        <v>1</v>
      </c>
      <c r="P123" s="29"/>
      <c r="Q123" s="29">
        <v>1</v>
      </c>
      <c r="R123" s="29">
        <v>1</v>
      </c>
    </row>
    <row r="124" spans="1:18" ht="14.25">
      <c r="A124" s="40" t="s">
        <v>209</v>
      </c>
      <c r="B124" s="27" t="s">
        <v>49</v>
      </c>
      <c r="C124" s="39" t="s">
        <v>228</v>
      </c>
      <c r="D124" s="27">
        <v>2</v>
      </c>
      <c r="E124" s="28">
        <v>348100</v>
      </c>
      <c r="F124" s="135">
        <v>71.5</v>
      </c>
      <c r="G124" s="29">
        <v>72.5</v>
      </c>
      <c r="H124" s="136">
        <v>456.69294536738357</v>
      </c>
      <c r="I124" s="134">
        <v>0.80280315029322091</v>
      </c>
      <c r="J124" s="29">
        <v>8</v>
      </c>
      <c r="K124" s="29">
        <v>52</v>
      </c>
      <c r="L124" s="29">
        <v>9.5</v>
      </c>
      <c r="M124" s="29">
        <v>7</v>
      </c>
      <c r="N124" s="29">
        <v>2.5</v>
      </c>
      <c r="O124" s="29">
        <v>5.5</v>
      </c>
      <c r="P124" s="29"/>
      <c r="Q124" s="29">
        <v>3</v>
      </c>
      <c r="R124" s="29">
        <v>4.5</v>
      </c>
    </row>
    <row r="125" spans="1:18" ht="14.25">
      <c r="A125" s="42" t="s">
        <v>17</v>
      </c>
      <c r="B125" s="27" t="s">
        <v>76</v>
      </c>
      <c r="C125" s="39" t="s">
        <v>79</v>
      </c>
      <c r="D125" s="27">
        <v>3</v>
      </c>
      <c r="E125" s="28">
        <v>362200</v>
      </c>
      <c r="F125" s="135">
        <v>76.333333333333329</v>
      </c>
      <c r="G125" s="29">
        <v>78.333333333333329</v>
      </c>
      <c r="H125" s="136">
        <v>456.85683953595634</v>
      </c>
      <c r="I125" s="134">
        <v>0.81937042436725427</v>
      </c>
      <c r="J125" s="29">
        <v>6</v>
      </c>
      <c r="K125" s="29">
        <v>73.333333333333329</v>
      </c>
      <c r="L125" s="29">
        <v>10.666666666666666</v>
      </c>
      <c r="M125" s="29">
        <v>9.3333333333333339</v>
      </c>
      <c r="N125" s="29">
        <v>5.666666666666667</v>
      </c>
      <c r="O125" s="29">
        <v>3</v>
      </c>
      <c r="P125" s="29"/>
      <c r="Q125" s="29">
        <v>1.5</v>
      </c>
      <c r="R125" s="29">
        <v>2</v>
      </c>
    </row>
    <row r="126" spans="1:18" ht="14.25">
      <c r="A126" s="41" t="s">
        <v>138</v>
      </c>
      <c r="B126" s="27" t="s">
        <v>29</v>
      </c>
      <c r="C126" s="39" t="s">
        <v>530</v>
      </c>
      <c r="D126" s="27">
        <v>2</v>
      </c>
      <c r="E126" s="28">
        <v>249700</v>
      </c>
      <c r="F126" s="135">
        <v>49.5</v>
      </c>
      <c r="G126" s="29">
        <v>74</v>
      </c>
      <c r="H126" s="136">
        <v>457.22677977777772</v>
      </c>
      <c r="I126" s="134">
        <v>0.54661112361114672</v>
      </c>
      <c r="J126" s="29">
        <v>4.5</v>
      </c>
      <c r="K126" s="29">
        <v>69.5</v>
      </c>
      <c r="L126" s="29">
        <v>8</v>
      </c>
      <c r="M126" s="29">
        <v>3.5</v>
      </c>
      <c r="N126" s="29">
        <v>2.5</v>
      </c>
      <c r="O126" s="29">
        <v>2</v>
      </c>
      <c r="P126" s="29"/>
      <c r="Q126" s="29">
        <v>1</v>
      </c>
      <c r="R126" s="29">
        <v>2</v>
      </c>
    </row>
    <row r="127" spans="1:18" ht="14.25">
      <c r="A127" s="41" t="s">
        <v>138</v>
      </c>
      <c r="B127" s="27" t="s">
        <v>76</v>
      </c>
      <c r="C127" s="39" t="s">
        <v>555</v>
      </c>
      <c r="D127" s="157">
        <v>1</v>
      </c>
      <c r="E127" s="28">
        <v>266400</v>
      </c>
      <c r="F127" s="135">
        <v>47</v>
      </c>
      <c r="G127" s="29">
        <v>64</v>
      </c>
      <c r="H127" s="136">
        <v>458.23520680851061</v>
      </c>
      <c r="I127" s="134">
        <v>0.58136082963901203</v>
      </c>
      <c r="J127" s="29">
        <v>7</v>
      </c>
      <c r="K127" s="29">
        <v>66</v>
      </c>
      <c r="L127" s="29">
        <v>5</v>
      </c>
      <c r="M127" s="29">
        <v>7</v>
      </c>
      <c r="N127" s="29">
        <v>2</v>
      </c>
      <c r="O127" s="29">
        <v>1</v>
      </c>
      <c r="P127" s="29"/>
      <c r="Q127" s="29"/>
      <c r="R127" s="29">
        <v>2</v>
      </c>
    </row>
    <row r="128" spans="1:18" ht="14.25">
      <c r="A128" s="40" t="s">
        <v>209</v>
      </c>
      <c r="B128" s="27" t="s">
        <v>34</v>
      </c>
      <c r="C128" s="39" t="s">
        <v>562</v>
      </c>
      <c r="D128" s="157">
        <v>1</v>
      </c>
      <c r="E128" s="28">
        <v>370400</v>
      </c>
      <c r="F128" s="135">
        <v>84</v>
      </c>
      <c r="G128" s="29">
        <v>87</v>
      </c>
      <c r="H128" s="136">
        <v>458.58959428571427</v>
      </c>
      <c r="I128" s="134">
        <v>0.80769386094973261</v>
      </c>
      <c r="J128" s="29">
        <v>3</v>
      </c>
      <c r="K128" s="36">
        <v>90</v>
      </c>
      <c r="L128" s="29">
        <v>13</v>
      </c>
      <c r="M128" s="29">
        <v>7</v>
      </c>
      <c r="N128" s="36">
        <v>11</v>
      </c>
      <c r="O128" s="29"/>
      <c r="P128" s="29"/>
      <c r="Q128" s="29">
        <v>1</v>
      </c>
      <c r="R128" s="29"/>
    </row>
    <row r="129" spans="1:18" ht="14.25">
      <c r="A129" s="42" t="s">
        <v>17</v>
      </c>
      <c r="B129" s="27" t="s">
        <v>34</v>
      </c>
      <c r="C129" s="39" t="s">
        <v>36</v>
      </c>
      <c r="D129" s="27">
        <v>2</v>
      </c>
      <c r="E129" s="28">
        <v>416600</v>
      </c>
      <c r="F129" s="135">
        <v>89</v>
      </c>
      <c r="G129" s="29">
        <v>80</v>
      </c>
      <c r="H129" s="136">
        <v>461.59322267596701</v>
      </c>
      <c r="I129" s="134">
        <v>0.91014111184876101</v>
      </c>
      <c r="J129" s="29">
        <v>7</v>
      </c>
      <c r="K129" s="36">
        <v>81</v>
      </c>
      <c r="L129" s="29">
        <v>12</v>
      </c>
      <c r="M129" s="29">
        <v>9</v>
      </c>
      <c r="N129" s="36">
        <v>8</v>
      </c>
      <c r="O129" s="29">
        <v>3</v>
      </c>
      <c r="P129" s="29"/>
      <c r="Q129" s="29"/>
      <c r="R129" s="29">
        <v>2.5</v>
      </c>
    </row>
    <row r="130" spans="1:18" ht="14.25">
      <c r="A130" s="27" t="s">
        <v>130</v>
      </c>
      <c r="B130" s="27" t="s">
        <v>29</v>
      </c>
      <c r="C130" s="39" t="s">
        <v>520</v>
      </c>
      <c r="D130" s="157">
        <v>1</v>
      </c>
      <c r="E130" s="28">
        <v>254400</v>
      </c>
      <c r="F130" s="135">
        <v>50</v>
      </c>
      <c r="G130" s="29">
        <v>73</v>
      </c>
      <c r="H130" s="136">
        <v>462.64573440000004</v>
      </c>
      <c r="I130" s="134">
        <v>0.54988078584562861</v>
      </c>
      <c r="J130" s="29">
        <v>6</v>
      </c>
      <c r="K130" s="29">
        <v>57</v>
      </c>
      <c r="L130" s="29">
        <v>5</v>
      </c>
      <c r="M130" s="29">
        <v>2</v>
      </c>
      <c r="N130" s="29">
        <v>2</v>
      </c>
      <c r="O130" s="29">
        <v>4</v>
      </c>
      <c r="P130" s="29"/>
      <c r="Q130" s="29">
        <v>2</v>
      </c>
      <c r="R130" s="29">
        <v>1</v>
      </c>
    </row>
    <row r="131" spans="1:18" ht="14.25">
      <c r="A131" s="41" t="s">
        <v>304</v>
      </c>
      <c r="B131" s="27" t="s">
        <v>122</v>
      </c>
      <c r="C131" s="39" t="s">
        <v>307</v>
      </c>
      <c r="D131" s="27">
        <v>2</v>
      </c>
      <c r="E131" s="28">
        <v>306400</v>
      </c>
      <c r="F131" s="135">
        <v>65</v>
      </c>
      <c r="G131" s="29">
        <v>75</v>
      </c>
      <c r="H131" s="136">
        <v>463.46911239243627</v>
      </c>
      <c r="I131" s="134">
        <v>0.72941228133365832</v>
      </c>
      <c r="J131" s="29">
        <v>5.5</v>
      </c>
      <c r="K131" s="29">
        <v>71</v>
      </c>
      <c r="L131" s="29">
        <v>3</v>
      </c>
      <c r="M131" s="29">
        <v>4</v>
      </c>
      <c r="N131" s="29">
        <v>1.5</v>
      </c>
      <c r="O131" s="29">
        <v>1.5</v>
      </c>
      <c r="P131" s="29">
        <v>18.5</v>
      </c>
      <c r="Q131" s="29">
        <v>2</v>
      </c>
      <c r="R131" s="29">
        <v>2.5</v>
      </c>
    </row>
    <row r="132" spans="1:18" ht="14.25">
      <c r="A132" s="40" t="s">
        <v>209</v>
      </c>
      <c r="B132" s="27" t="s">
        <v>58</v>
      </c>
      <c r="C132" s="39" t="s">
        <v>230</v>
      </c>
      <c r="D132" s="27">
        <v>2</v>
      </c>
      <c r="E132" s="28">
        <v>463800</v>
      </c>
      <c r="F132" s="135">
        <v>59</v>
      </c>
      <c r="G132" s="29">
        <v>52</v>
      </c>
      <c r="H132" s="136">
        <v>465.861852324756</v>
      </c>
      <c r="I132" s="134">
        <v>0.9978984016147876</v>
      </c>
      <c r="J132" s="29">
        <v>6</v>
      </c>
      <c r="K132" s="29">
        <v>69.5</v>
      </c>
      <c r="L132" s="29">
        <v>10</v>
      </c>
      <c r="M132" s="29">
        <v>6.5</v>
      </c>
      <c r="N132" s="29">
        <v>6</v>
      </c>
      <c r="O132" s="29">
        <v>2</v>
      </c>
      <c r="P132" s="29"/>
      <c r="Q132" s="29">
        <v>1.5</v>
      </c>
      <c r="R132" s="29">
        <v>2</v>
      </c>
    </row>
    <row r="133" spans="1:18" ht="14.25">
      <c r="A133" s="41" t="s">
        <v>138</v>
      </c>
      <c r="B133" s="27" t="s">
        <v>49</v>
      </c>
      <c r="C133" s="39" t="s">
        <v>167</v>
      </c>
      <c r="D133" s="27">
        <v>2</v>
      </c>
      <c r="E133" s="28">
        <v>329700</v>
      </c>
      <c r="F133" s="135">
        <v>64.5</v>
      </c>
      <c r="G133" s="29">
        <v>72</v>
      </c>
      <c r="H133" s="136">
        <v>465.94402909090911</v>
      </c>
      <c r="I133" s="134">
        <v>0.74384161195897647</v>
      </c>
      <c r="J133" s="29">
        <v>6.5</v>
      </c>
      <c r="K133" s="29">
        <v>63</v>
      </c>
      <c r="L133" s="29">
        <v>7.5</v>
      </c>
      <c r="M133" s="29">
        <v>2.5</v>
      </c>
      <c r="N133" s="29">
        <v>2</v>
      </c>
      <c r="O133" s="29">
        <v>1.5</v>
      </c>
      <c r="P133" s="29"/>
      <c r="Q133" s="29">
        <v>1</v>
      </c>
      <c r="R133" s="29">
        <v>2</v>
      </c>
    </row>
    <row r="134" spans="1:18" ht="14.25">
      <c r="A134" s="42" t="s">
        <v>134</v>
      </c>
      <c r="B134" s="27" t="s">
        <v>37</v>
      </c>
      <c r="C134" s="39" t="s">
        <v>136</v>
      </c>
      <c r="D134" s="27">
        <v>2</v>
      </c>
      <c r="E134" s="28">
        <v>384300</v>
      </c>
      <c r="F134" s="135">
        <v>78</v>
      </c>
      <c r="G134" s="29">
        <v>76.5</v>
      </c>
      <c r="H134" s="136">
        <v>470.133299930406</v>
      </c>
      <c r="I134" s="134">
        <v>0.82238523876125447</v>
      </c>
      <c r="J134" s="29">
        <v>8</v>
      </c>
      <c r="K134" s="29">
        <v>72.5</v>
      </c>
      <c r="L134" s="29">
        <v>12</v>
      </c>
      <c r="M134" s="29">
        <v>11.5</v>
      </c>
      <c r="N134" s="29">
        <v>3</v>
      </c>
      <c r="O134" s="29">
        <v>3</v>
      </c>
      <c r="P134" s="29"/>
      <c r="Q134" s="29">
        <v>4.5</v>
      </c>
      <c r="R134" s="29">
        <v>3.5</v>
      </c>
    </row>
    <row r="135" spans="1:18" ht="14.25">
      <c r="A135" s="42" t="s">
        <v>17</v>
      </c>
      <c r="B135" s="27" t="s">
        <v>76</v>
      </c>
      <c r="C135" s="39" t="s">
        <v>81</v>
      </c>
      <c r="D135" s="157">
        <v>1</v>
      </c>
      <c r="E135" s="28">
        <v>356200</v>
      </c>
      <c r="F135" s="135">
        <v>63</v>
      </c>
      <c r="G135" s="29">
        <v>66</v>
      </c>
      <c r="H135" s="136">
        <v>471.37811809523811</v>
      </c>
      <c r="I135" s="134">
        <v>0.75565662962749724</v>
      </c>
      <c r="J135" s="29">
        <v>3</v>
      </c>
      <c r="K135" s="36">
        <v>94</v>
      </c>
      <c r="L135" s="29">
        <v>9</v>
      </c>
      <c r="M135" s="29">
        <v>8</v>
      </c>
      <c r="N135" s="36">
        <v>7</v>
      </c>
      <c r="O135" s="29">
        <v>1</v>
      </c>
      <c r="P135" s="29"/>
      <c r="Q135" s="29"/>
      <c r="R135" s="29">
        <v>3</v>
      </c>
    </row>
    <row r="136" spans="1:18" ht="14.25">
      <c r="A136" s="42" t="s">
        <v>134</v>
      </c>
      <c r="B136" s="27" t="s">
        <v>34</v>
      </c>
      <c r="C136" s="39" t="s">
        <v>135</v>
      </c>
      <c r="D136" s="27">
        <v>2</v>
      </c>
      <c r="E136" s="28">
        <v>370900</v>
      </c>
      <c r="F136" s="135">
        <v>79</v>
      </c>
      <c r="G136" s="29">
        <v>81</v>
      </c>
      <c r="H136" s="136">
        <v>471.45978978431367</v>
      </c>
      <c r="I136" s="134">
        <v>0.79161170793091196</v>
      </c>
      <c r="J136" s="29">
        <v>6</v>
      </c>
      <c r="K136" s="36">
        <v>83.5</v>
      </c>
      <c r="L136" s="29">
        <v>11.5</v>
      </c>
      <c r="M136" s="29">
        <v>10</v>
      </c>
      <c r="N136" s="29">
        <v>5.5</v>
      </c>
      <c r="O136" s="29">
        <v>2.5</v>
      </c>
      <c r="P136" s="29"/>
      <c r="Q136" s="29"/>
      <c r="R136" s="29">
        <v>2.5</v>
      </c>
    </row>
    <row r="137" spans="1:18" ht="14.25">
      <c r="A137" s="41" t="s">
        <v>138</v>
      </c>
      <c r="B137" s="27" t="s">
        <v>24</v>
      </c>
      <c r="C137" s="39" t="s">
        <v>145</v>
      </c>
      <c r="D137" s="27">
        <v>2</v>
      </c>
      <c r="E137" s="28">
        <v>300900</v>
      </c>
      <c r="F137" s="135">
        <v>69.5</v>
      </c>
      <c r="G137" s="29">
        <v>86.5</v>
      </c>
      <c r="H137" s="136">
        <v>473.26418878571428</v>
      </c>
      <c r="I137" s="134">
        <v>0.65773271321516169</v>
      </c>
      <c r="J137" s="29">
        <v>3</v>
      </c>
      <c r="K137" s="29">
        <v>72</v>
      </c>
      <c r="L137" s="29">
        <v>6.5</v>
      </c>
      <c r="M137" s="29">
        <v>5</v>
      </c>
      <c r="N137" s="29">
        <v>5</v>
      </c>
      <c r="O137" s="29">
        <v>2</v>
      </c>
      <c r="P137" s="29"/>
      <c r="Q137" s="29">
        <v>1</v>
      </c>
      <c r="R137" s="29">
        <v>2</v>
      </c>
    </row>
    <row r="138" spans="1:18" ht="14.25">
      <c r="A138" s="42" t="s">
        <v>17</v>
      </c>
      <c r="B138" s="27" t="s">
        <v>70</v>
      </c>
      <c r="C138" s="39" t="s">
        <v>505</v>
      </c>
      <c r="D138" s="27">
        <v>2</v>
      </c>
      <c r="E138" s="28">
        <v>242700</v>
      </c>
      <c r="F138" s="135">
        <v>54</v>
      </c>
      <c r="G138" s="29">
        <v>84</v>
      </c>
      <c r="H138" s="136">
        <v>475.25028599999996</v>
      </c>
      <c r="I138" s="134">
        <v>0.51249185229724969</v>
      </c>
      <c r="J138" s="29">
        <v>3</v>
      </c>
      <c r="K138" s="29">
        <v>70.5</v>
      </c>
      <c r="L138" s="29">
        <v>6.5</v>
      </c>
      <c r="M138" s="29">
        <v>5</v>
      </c>
      <c r="N138" s="29">
        <v>4.5</v>
      </c>
      <c r="O138" s="29">
        <v>3</v>
      </c>
      <c r="P138" s="29"/>
      <c r="Q138" s="29">
        <v>1.5</v>
      </c>
      <c r="R138" s="29">
        <v>2</v>
      </c>
    </row>
    <row r="139" spans="1:18" ht="14.25">
      <c r="A139" s="41" t="s">
        <v>138</v>
      </c>
      <c r="B139" s="27" t="s">
        <v>100</v>
      </c>
      <c r="C139" s="39" t="s">
        <v>193</v>
      </c>
      <c r="D139" s="27">
        <v>2</v>
      </c>
      <c r="E139" s="28">
        <v>437600</v>
      </c>
      <c r="F139" s="135">
        <v>90</v>
      </c>
      <c r="G139" s="29">
        <v>80</v>
      </c>
      <c r="H139" s="136">
        <v>475.60348139999996</v>
      </c>
      <c r="I139" s="134">
        <v>0.9336137524043846</v>
      </c>
      <c r="J139" s="29">
        <v>7.5</v>
      </c>
      <c r="K139" s="29">
        <v>70</v>
      </c>
      <c r="L139" s="29">
        <v>13</v>
      </c>
      <c r="M139" s="29">
        <v>9.5</v>
      </c>
      <c r="N139" s="29">
        <v>6</v>
      </c>
      <c r="O139" s="29">
        <v>3</v>
      </c>
      <c r="P139" s="29"/>
      <c r="Q139" s="29">
        <v>3</v>
      </c>
      <c r="R139" s="29">
        <v>2.5</v>
      </c>
    </row>
    <row r="140" spans="1:18" ht="14.25">
      <c r="A140" s="42" t="s">
        <v>17</v>
      </c>
      <c r="B140" s="27" t="s">
        <v>58</v>
      </c>
      <c r="C140" s="39" t="s">
        <v>61</v>
      </c>
      <c r="D140" s="27">
        <v>2</v>
      </c>
      <c r="E140" s="28">
        <v>492400</v>
      </c>
      <c r="F140" s="11">
        <v>105</v>
      </c>
      <c r="G140" s="29">
        <v>83</v>
      </c>
      <c r="H140" s="136">
        <v>476.09944891006091</v>
      </c>
      <c r="I140" s="153">
        <v>1.1221872737560035</v>
      </c>
      <c r="J140" s="29">
        <v>4</v>
      </c>
      <c r="K140" s="36">
        <v>90.5</v>
      </c>
      <c r="L140" s="29">
        <v>20</v>
      </c>
      <c r="M140" s="29">
        <v>5</v>
      </c>
      <c r="N140" s="36">
        <v>9.5</v>
      </c>
      <c r="O140" s="29">
        <v>1</v>
      </c>
      <c r="P140" s="29"/>
      <c r="Q140" s="29"/>
      <c r="R140" s="29">
        <v>3.5</v>
      </c>
    </row>
    <row r="141" spans="1:18" ht="14.25">
      <c r="A141" s="40" t="s">
        <v>209</v>
      </c>
      <c r="B141" s="27" t="s">
        <v>66</v>
      </c>
      <c r="C141" s="39" t="s">
        <v>232</v>
      </c>
      <c r="D141" s="157">
        <v>1</v>
      </c>
      <c r="E141" s="28">
        <v>451100</v>
      </c>
      <c r="F141" s="14">
        <v>102</v>
      </c>
      <c r="G141" s="29">
        <v>88</v>
      </c>
      <c r="H141" s="136">
        <v>476.24484470588237</v>
      </c>
      <c r="I141" s="134">
        <v>0.94720185428692416</v>
      </c>
      <c r="J141" s="36">
        <v>10</v>
      </c>
      <c r="K141" s="29">
        <v>65</v>
      </c>
      <c r="L141" s="29">
        <v>17</v>
      </c>
      <c r="M141" s="29">
        <v>3</v>
      </c>
      <c r="N141" s="29">
        <v>6</v>
      </c>
      <c r="O141" s="29">
        <v>2</v>
      </c>
      <c r="P141" s="29"/>
      <c r="Q141" s="29">
        <v>2</v>
      </c>
      <c r="R141" s="29">
        <v>4</v>
      </c>
    </row>
    <row r="142" spans="1:18" ht="14.25">
      <c r="A142" s="42" t="s">
        <v>17</v>
      </c>
      <c r="B142" s="27" t="s">
        <v>37</v>
      </c>
      <c r="C142" s="39" t="s">
        <v>38</v>
      </c>
      <c r="D142" s="27">
        <v>2</v>
      </c>
      <c r="E142" s="28">
        <v>350900</v>
      </c>
      <c r="F142" s="135">
        <v>73</v>
      </c>
      <c r="G142" s="29">
        <v>77.5</v>
      </c>
      <c r="H142" s="136">
        <v>478.16161021407902</v>
      </c>
      <c r="I142" s="134">
        <v>0.76940517942720854</v>
      </c>
      <c r="J142" s="29">
        <v>6</v>
      </c>
      <c r="K142" s="29">
        <v>76</v>
      </c>
      <c r="L142" s="29">
        <v>7</v>
      </c>
      <c r="M142" s="29">
        <v>6.5</v>
      </c>
      <c r="N142" s="29">
        <v>4</v>
      </c>
      <c r="O142" s="29">
        <v>1.5</v>
      </c>
      <c r="P142" s="29"/>
      <c r="Q142" s="29"/>
      <c r="R142" s="29">
        <v>1.5</v>
      </c>
    </row>
    <row r="143" spans="1:18" ht="14.25">
      <c r="A143" s="41" t="s">
        <v>138</v>
      </c>
      <c r="B143" s="27" t="s">
        <v>100</v>
      </c>
      <c r="C143" s="39" t="s">
        <v>199</v>
      </c>
      <c r="D143" s="27">
        <v>2</v>
      </c>
      <c r="E143" s="28">
        <v>396300</v>
      </c>
      <c r="F143" s="135">
        <v>87</v>
      </c>
      <c r="G143" s="29">
        <v>82.5</v>
      </c>
      <c r="H143" s="136">
        <v>478.21517664141413</v>
      </c>
      <c r="I143" s="134">
        <v>0.86911993741461246</v>
      </c>
      <c r="J143" s="29">
        <v>7</v>
      </c>
      <c r="K143" s="29">
        <v>74.5</v>
      </c>
      <c r="L143" s="29">
        <v>10.5</v>
      </c>
      <c r="M143" s="29">
        <v>5</v>
      </c>
      <c r="N143" s="36">
        <v>7</v>
      </c>
      <c r="O143" s="29">
        <v>2</v>
      </c>
      <c r="P143" s="29">
        <v>1</v>
      </c>
      <c r="Q143" s="29">
        <v>1</v>
      </c>
      <c r="R143" s="29">
        <v>2.5</v>
      </c>
    </row>
    <row r="144" spans="1:18" ht="14.25">
      <c r="A144" s="40" t="s">
        <v>209</v>
      </c>
      <c r="B144" s="27" t="s">
        <v>116</v>
      </c>
      <c r="C144" s="39" t="s">
        <v>259</v>
      </c>
      <c r="D144" s="27">
        <v>2</v>
      </c>
      <c r="E144" s="28">
        <v>386000</v>
      </c>
      <c r="F144" s="135">
        <v>82.5</v>
      </c>
      <c r="G144" s="29">
        <v>80</v>
      </c>
      <c r="H144" s="136">
        <v>478.80344090346529</v>
      </c>
      <c r="I144" s="134">
        <v>0.86050635490023186</v>
      </c>
      <c r="J144" s="29">
        <v>8</v>
      </c>
      <c r="K144" s="29">
        <v>76.5</v>
      </c>
      <c r="L144" s="29">
        <v>10</v>
      </c>
      <c r="M144" s="29">
        <v>7.5</v>
      </c>
      <c r="N144" s="29">
        <v>2.5</v>
      </c>
      <c r="O144" s="29">
        <v>2</v>
      </c>
      <c r="P144" s="29"/>
      <c r="Q144" s="29">
        <v>1</v>
      </c>
      <c r="R144" s="29">
        <v>1.5</v>
      </c>
    </row>
    <row r="145" spans="1:18" ht="14.25">
      <c r="A145" s="42" t="s">
        <v>17</v>
      </c>
      <c r="B145" s="27" t="s">
        <v>122</v>
      </c>
      <c r="C145" s="39" t="s">
        <v>129</v>
      </c>
      <c r="D145" s="27">
        <v>2</v>
      </c>
      <c r="E145" s="28">
        <v>339900</v>
      </c>
      <c r="F145" s="135">
        <v>76.5</v>
      </c>
      <c r="G145" s="29">
        <v>84</v>
      </c>
      <c r="H145" s="136">
        <v>484.19750666666664</v>
      </c>
      <c r="I145" s="134">
        <v>0.80182629116386239</v>
      </c>
      <c r="J145" s="29">
        <v>5.5</v>
      </c>
      <c r="K145" s="36">
        <v>83</v>
      </c>
      <c r="L145" s="29">
        <v>12.5</v>
      </c>
      <c r="M145" s="29">
        <v>5</v>
      </c>
      <c r="N145" s="29">
        <v>6.5</v>
      </c>
      <c r="O145" s="29">
        <v>2</v>
      </c>
      <c r="P145" s="29"/>
      <c r="Q145" s="29">
        <v>1</v>
      </c>
      <c r="R145" s="29">
        <v>1.5</v>
      </c>
    </row>
    <row r="146" spans="1:18" ht="14.25">
      <c r="A146" s="40" t="s">
        <v>209</v>
      </c>
      <c r="B146" s="27" t="s">
        <v>122</v>
      </c>
      <c r="C146" s="39" t="s">
        <v>264</v>
      </c>
      <c r="D146" s="27">
        <v>2</v>
      </c>
      <c r="E146" s="28">
        <v>360500</v>
      </c>
      <c r="F146" s="135">
        <v>67.5</v>
      </c>
      <c r="G146" s="29">
        <v>77</v>
      </c>
      <c r="H146" s="136">
        <v>484.47237215330091</v>
      </c>
      <c r="I146" s="134">
        <v>0.75890874897174787</v>
      </c>
      <c r="J146" s="29">
        <v>7</v>
      </c>
      <c r="K146" s="29">
        <v>59.5</v>
      </c>
      <c r="L146" s="29">
        <v>12</v>
      </c>
      <c r="M146" s="29">
        <v>7.5</v>
      </c>
      <c r="N146" s="29">
        <v>5</v>
      </c>
      <c r="O146" s="29">
        <v>4</v>
      </c>
      <c r="P146" s="29"/>
      <c r="Q146" s="29">
        <v>2</v>
      </c>
      <c r="R146" s="29">
        <v>1.5</v>
      </c>
    </row>
    <row r="147" spans="1:18" ht="14.25">
      <c r="A147" s="41" t="s">
        <v>138</v>
      </c>
      <c r="B147" s="27" t="s">
        <v>106</v>
      </c>
      <c r="C147" s="39" t="s">
        <v>201</v>
      </c>
      <c r="D147" s="27">
        <v>2</v>
      </c>
      <c r="E147" s="28">
        <v>383400</v>
      </c>
      <c r="F147" s="14">
        <v>95</v>
      </c>
      <c r="G147" s="29">
        <v>78</v>
      </c>
      <c r="H147" s="136">
        <v>485.07822771428573</v>
      </c>
      <c r="I147" s="134">
        <v>0.98536518288487984</v>
      </c>
      <c r="J147" s="29">
        <v>8.5</v>
      </c>
      <c r="K147" s="29">
        <v>60.5</v>
      </c>
      <c r="L147" s="29">
        <v>15</v>
      </c>
      <c r="M147" s="29">
        <v>6</v>
      </c>
      <c r="N147" s="29">
        <v>3.5</v>
      </c>
      <c r="O147" s="29">
        <v>5</v>
      </c>
      <c r="P147" s="29"/>
      <c r="Q147" s="29">
        <v>4.5</v>
      </c>
      <c r="R147" s="29">
        <v>4</v>
      </c>
    </row>
    <row r="148" spans="1:18" ht="14.25">
      <c r="A148" s="42" t="s">
        <v>17</v>
      </c>
      <c r="B148" s="27" t="s">
        <v>66</v>
      </c>
      <c r="C148" s="39" t="s">
        <v>69</v>
      </c>
      <c r="D148" s="157">
        <v>1</v>
      </c>
      <c r="E148" s="28">
        <v>364600</v>
      </c>
      <c r="F148" s="135">
        <v>78</v>
      </c>
      <c r="G148" s="29">
        <v>85</v>
      </c>
      <c r="H148" s="136">
        <v>486.20111153846159</v>
      </c>
      <c r="I148" s="134">
        <v>0.74989544726937107</v>
      </c>
      <c r="J148" s="29">
        <v>6</v>
      </c>
      <c r="K148" s="36">
        <v>94</v>
      </c>
      <c r="L148" s="29">
        <v>13</v>
      </c>
      <c r="M148" s="29">
        <v>4</v>
      </c>
      <c r="N148" s="36">
        <v>9</v>
      </c>
      <c r="O148" s="29"/>
      <c r="P148" s="29"/>
      <c r="Q148" s="29"/>
      <c r="R148" s="29">
        <v>4</v>
      </c>
    </row>
    <row r="149" spans="1:18" ht="14.25">
      <c r="A149" s="40" t="s">
        <v>209</v>
      </c>
      <c r="B149" s="27" t="s">
        <v>76</v>
      </c>
      <c r="C149" s="39" t="s">
        <v>242</v>
      </c>
      <c r="D149" s="27">
        <v>2</v>
      </c>
      <c r="E149" s="28">
        <v>411000</v>
      </c>
      <c r="F149" s="135">
        <v>69</v>
      </c>
      <c r="G149" s="29">
        <v>64</v>
      </c>
      <c r="H149" s="136">
        <v>487.57058885017426</v>
      </c>
      <c r="I149" s="134">
        <v>0.87082856661420882</v>
      </c>
      <c r="J149" s="29">
        <v>8.5</v>
      </c>
      <c r="K149" s="29">
        <v>73.5</v>
      </c>
      <c r="L149" s="29">
        <v>9</v>
      </c>
      <c r="M149" s="29">
        <v>13.5</v>
      </c>
      <c r="N149" s="29">
        <v>3</v>
      </c>
      <c r="O149" s="29">
        <v>4</v>
      </c>
      <c r="P149" s="29"/>
      <c r="Q149" s="36">
        <v>5.5</v>
      </c>
      <c r="R149" s="29">
        <v>1.5</v>
      </c>
    </row>
    <row r="150" spans="1:18" ht="14.25">
      <c r="A150" s="42" t="s">
        <v>17</v>
      </c>
      <c r="B150" s="27" t="s">
        <v>90</v>
      </c>
      <c r="C150" s="39" t="s">
        <v>93</v>
      </c>
      <c r="D150" s="157">
        <v>1</v>
      </c>
      <c r="E150" s="28">
        <v>387500</v>
      </c>
      <c r="F150" s="135">
        <v>82</v>
      </c>
      <c r="G150" s="29">
        <v>83</v>
      </c>
      <c r="H150" s="136">
        <v>488.24243902439025</v>
      </c>
      <c r="I150" s="134">
        <v>0.79366308421346055</v>
      </c>
      <c r="J150" s="29">
        <v>8</v>
      </c>
      <c r="K150" s="29">
        <v>73</v>
      </c>
      <c r="L150" s="29">
        <v>10</v>
      </c>
      <c r="M150" s="29">
        <v>9</v>
      </c>
      <c r="N150" s="29">
        <v>4</v>
      </c>
      <c r="O150" s="29">
        <v>1</v>
      </c>
      <c r="P150" s="29"/>
      <c r="Q150" s="29">
        <v>1</v>
      </c>
      <c r="R150" s="29">
        <v>2</v>
      </c>
    </row>
    <row r="151" spans="1:18" ht="14.25">
      <c r="A151" s="42" t="s">
        <v>17</v>
      </c>
      <c r="B151" s="27" t="s">
        <v>122</v>
      </c>
      <c r="C151" s="39" t="s">
        <v>125</v>
      </c>
      <c r="D151" s="27">
        <v>2</v>
      </c>
      <c r="E151" s="28">
        <v>335600</v>
      </c>
      <c r="F151" s="135">
        <v>66</v>
      </c>
      <c r="G151" s="29">
        <v>82</v>
      </c>
      <c r="H151" s="136">
        <v>488.67390014911467</v>
      </c>
      <c r="I151" s="134">
        <v>0.68986403003788754</v>
      </c>
      <c r="J151" s="29">
        <v>3.5</v>
      </c>
      <c r="K151" s="29">
        <v>75</v>
      </c>
      <c r="L151" s="29">
        <v>13.5</v>
      </c>
      <c r="M151" s="29">
        <v>6</v>
      </c>
      <c r="N151" s="29">
        <v>5</v>
      </c>
      <c r="O151" s="29">
        <v>1</v>
      </c>
      <c r="P151" s="29"/>
      <c r="Q151" s="29">
        <v>1</v>
      </c>
      <c r="R151" s="29">
        <v>3</v>
      </c>
    </row>
    <row r="152" spans="1:18" ht="14.25">
      <c r="A152" s="41" t="s">
        <v>138</v>
      </c>
      <c r="B152" s="27" t="s">
        <v>37</v>
      </c>
      <c r="C152" s="39" t="s">
        <v>159</v>
      </c>
      <c r="D152" s="27">
        <v>2</v>
      </c>
      <c r="E152" s="28">
        <v>368600</v>
      </c>
      <c r="F152" s="135">
        <v>76.5</v>
      </c>
      <c r="G152" s="29">
        <v>81.5</v>
      </c>
      <c r="H152" s="136">
        <v>490.10709698385438</v>
      </c>
      <c r="I152" s="134">
        <v>0.76110759086018209</v>
      </c>
      <c r="J152" s="29">
        <v>7</v>
      </c>
      <c r="K152" s="29">
        <v>75.5</v>
      </c>
      <c r="L152" s="29">
        <v>8.5</v>
      </c>
      <c r="M152" s="29">
        <v>4.5</v>
      </c>
      <c r="N152" s="29">
        <v>4</v>
      </c>
      <c r="O152" s="29">
        <v>4</v>
      </c>
      <c r="P152" s="29"/>
      <c r="Q152" s="29">
        <v>3</v>
      </c>
      <c r="R152" s="29">
        <v>3.5</v>
      </c>
    </row>
    <row r="153" spans="1:18" ht="14.25">
      <c r="A153" s="42" t="s">
        <v>17</v>
      </c>
      <c r="B153" s="27" t="s">
        <v>34</v>
      </c>
      <c r="C153" s="39" t="s">
        <v>35</v>
      </c>
      <c r="D153" s="27">
        <v>2</v>
      </c>
      <c r="E153" s="28">
        <v>300800</v>
      </c>
      <c r="F153" s="135">
        <v>60</v>
      </c>
      <c r="G153" s="29">
        <v>70</v>
      </c>
      <c r="H153" s="136">
        <v>490.33719369420709</v>
      </c>
      <c r="I153" s="134">
        <v>0.70124870543902096</v>
      </c>
      <c r="J153" s="29">
        <v>5</v>
      </c>
      <c r="K153" s="36">
        <v>83.5</v>
      </c>
      <c r="L153" s="29">
        <v>11</v>
      </c>
      <c r="M153" s="29">
        <v>5</v>
      </c>
      <c r="N153" s="29">
        <v>6</v>
      </c>
      <c r="O153" s="29">
        <v>2</v>
      </c>
      <c r="P153" s="29"/>
      <c r="Q153" s="29">
        <v>1</v>
      </c>
      <c r="R153" s="29">
        <v>2</v>
      </c>
    </row>
    <row r="154" spans="1:18" ht="14.25">
      <c r="A154" s="41" t="s">
        <v>265</v>
      </c>
      <c r="B154" s="27" t="s">
        <v>70</v>
      </c>
      <c r="C154" s="39" t="s">
        <v>284</v>
      </c>
      <c r="D154" s="27">
        <v>2</v>
      </c>
      <c r="E154" s="28">
        <v>442600</v>
      </c>
      <c r="F154" s="135">
        <v>91</v>
      </c>
      <c r="G154" s="29">
        <v>81</v>
      </c>
      <c r="H154" s="136">
        <v>492.54153004830914</v>
      </c>
      <c r="I154" s="134">
        <v>0.8986125281382269</v>
      </c>
      <c r="J154" s="36">
        <v>10</v>
      </c>
      <c r="K154" s="29">
        <v>69</v>
      </c>
      <c r="L154" s="29">
        <v>9.5</v>
      </c>
      <c r="M154" s="29">
        <v>11.5</v>
      </c>
      <c r="N154" s="29">
        <v>3</v>
      </c>
      <c r="O154" s="29">
        <v>5.5</v>
      </c>
      <c r="P154" s="29"/>
      <c r="Q154" s="29">
        <v>2</v>
      </c>
      <c r="R154" s="29">
        <v>2.5</v>
      </c>
    </row>
    <row r="155" spans="1:18" ht="14.25">
      <c r="A155" s="41" t="s">
        <v>138</v>
      </c>
      <c r="B155" s="27" t="s">
        <v>34</v>
      </c>
      <c r="C155" s="39" t="s">
        <v>154</v>
      </c>
      <c r="D155" s="157">
        <v>1</v>
      </c>
      <c r="E155" s="28">
        <v>347400</v>
      </c>
      <c r="F155" s="135">
        <v>69</v>
      </c>
      <c r="G155" s="29">
        <v>78</v>
      </c>
      <c r="H155" s="136">
        <v>492.73705565217392</v>
      </c>
      <c r="I155" s="134">
        <v>0.70504135220800557</v>
      </c>
      <c r="J155" s="29">
        <v>2</v>
      </c>
      <c r="K155" s="29">
        <v>76</v>
      </c>
      <c r="L155" s="29">
        <v>12</v>
      </c>
      <c r="M155" s="29">
        <v>1</v>
      </c>
      <c r="N155" s="29">
        <v>5</v>
      </c>
      <c r="O155" s="29">
        <v>1</v>
      </c>
      <c r="P155" s="29"/>
      <c r="Q155" s="29"/>
      <c r="R155" s="29">
        <v>2</v>
      </c>
    </row>
    <row r="156" spans="1:18" ht="14.25">
      <c r="A156" s="41" t="s">
        <v>138</v>
      </c>
      <c r="B156" s="27" t="s">
        <v>18</v>
      </c>
      <c r="C156" s="39" t="s">
        <v>143</v>
      </c>
      <c r="D156" s="27">
        <v>2</v>
      </c>
      <c r="E156" s="28">
        <v>436800</v>
      </c>
      <c r="F156" s="135">
        <v>80</v>
      </c>
      <c r="G156" s="29">
        <v>78.5</v>
      </c>
      <c r="H156" s="136">
        <v>494.25658490267449</v>
      </c>
      <c r="I156" s="134">
        <v>0.88841687310112571</v>
      </c>
      <c r="J156" s="29">
        <v>5</v>
      </c>
      <c r="K156" s="29">
        <v>71.5</v>
      </c>
      <c r="L156" s="29">
        <v>13</v>
      </c>
      <c r="M156" s="29">
        <v>8.5</v>
      </c>
      <c r="N156" s="36">
        <v>9</v>
      </c>
      <c r="O156" s="29">
        <v>2</v>
      </c>
      <c r="P156" s="29"/>
      <c r="Q156" s="29">
        <v>4</v>
      </c>
      <c r="R156" s="29">
        <v>2</v>
      </c>
    </row>
    <row r="157" spans="1:18" ht="14.25">
      <c r="A157" s="41" t="s">
        <v>138</v>
      </c>
      <c r="B157" s="27" t="s">
        <v>29</v>
      </c>
      <c r="C157" s="39" t="s">
        <v>529</v>
      </c>
      <c r="D157" s="27">
        <v>2</v>
      </c>
      <c r="E157" s="28">
        <v>360800</v>
      </c>
      <c r="F157" s="135">
        <v>77.5</v>
      </c>
      <c r="G157" s="29">
        <v>86.5</v>
      </c>
      <c r="H157" s="136">
        <v>497.32417915492965</v>
      </c>
      <c r="I157" s="134">
        <v>0.73849836244231137</v>
      </c>
      <c r="J157" s="29">
        <v>9</v>
      </c>
      <c r="K157" s="29">
        <v>60</v>
      </c>
      <c r="L157" s="29">
        <v>9.5</v>
      </c>
      <c r="M157" s="29">
        <v>1.5</v>
      </c>
      <c r="N157" s="29">
        <v>4</v>
      </c>
      <c r="O157" s="29">
        <v>3</v>
      </c>
      <c r="P157" s="29">
        <v>4</v>
      </c>
      <c r="Q157" s="29">
        <v>2.5</v>
      </c>
      <c r="R157" s="29">
        <v>4.5</v>
      </c>
    </row>
    <row r="158" spans="1:18" ht="14.25">
      <c r="A158" s="41" t="s">
        <v>265</v>
      </c>
      <c r="B158" s="27" t="s">
        <v>52</v>
      </c>
      <c r="C158" s="39" t="s">
        <v>278</v>
      </c>
      <c r="D158" s="27">
        <v>2</v>
      </c>
      <c r="E158" s="28">
        <v>418300</v>
      </c>
      <c r="F158" s="135">
        <v>88</v>
      </c>
      <c r="G158" s="29">
        <v>76.5</v>
      </c>
      <c r="H158" s="136">
        <v>500.04195637054352</v>
      </c>
      <c r="I158" s="134">
        <v>1.0105926498727835</v>
      </c>
      <c r="J158" s="29">
        <v>8</v>
      </c>
      <c r="K158" s="29">
        <v>69.5</v>
      </c>
      <c r="L158" s="29">
        <v>9</v>
      </c>
      <c r="M158" s="29">
        <v>13</v>
      </c>
      <c r="N158" s="29">
        <v>3.5</v>
      </c>
      <c r="O158" s="29">
        <v>5.5</v>
      </c>
      <c r="P158" s="29"/>
      <c r="Q158" s="29">
        <v>2</v>
      </c>
      <c r="R158" s="29">
        <v>2.5</v>
      </c>
    </row>
    <row r="159" spans="1:18" ht="14.25">
      <c r="A159" s="40" t="s">
        <v>209</v>
      </c>
      <c r="B159" s="27" t="s">
        <v>66</v>
      </c>
      <c r="C159" s="39" t="s">
        <v>235</v>
      </c>
      <c r="D159" s="157">
        <v>1</v>
      </c>
      <c r="E159" s="28">
        <v>444900</v>
      </c>
      <c r="F159" s="135">
        <v>88</v>
      </c>
      <c r="G159" s="29">
        <v>81</v>
      </c>
      <c r="H159" s="136">
        <v>501.11766511363635</v>
      </c>
      <c r="I159" s="134">
        <v>0.88781543931226581</v>
      </c>
      <c r="J159" s="29">
        <v>6</v>
      </c>
      <c r="K159" s="29">
        <v>78</v>
      </c>
      <c r="L159" s="29">
        <v>14</v>
      </c>
      <c r="M159" s="29">
        <v>5</v>
      </c>
      <c r="N159" s="29">
        <v>4</v>
      </c>
      <c r="O159" s="29">
        <v>4</v>
      </c>
      <c r="P159" s="29"/>
      <c r="Q159" s="29">
        <v>2</v>
      </c>
      <c r="R159" s="29">
        <v>1</v>
      </c>
    </row>
    <row r="160" spans="1:18" ht="14.25">
      <c r="A160" s="41" t="s">
        <v>304</v>
      </c>
      <c r="B160" s="27" t="s">
        <v>82</v>
      </c>
      <c r="C160" s="39" t="s">
        <v>306</v>
      </c>
      <c r="D160" s="27">
        <v>2</v>
      </c>
      <c r="E160" s="28">
        <v>441200</v>
      </c>
      <c r="F160" s="135">
        <v>90</v>
      </c>
      <c r="G160" s="29">
        <v>78.5</v>
      </c>
      <c r="H160" s="136">
        <v>502.58363349349906</v>
      </c>
      <c r="I160" s="134">
        <v>0.92179340933603215</v>
      </c>
      <c r="J160" s="29">
        <v>7.5</v>
      </c>
      <c r="K160" s="29">
        <v>67.5</v>
      </c>
      <c r="L160" s="29">
        <v>6</v>
      </c>
      <c r="M160" s="29">
        <v>4.5</v>
      </c>
      <c r="N160" s="29">
        <v>3.5</v>
      </c>
      <c r="O160" s="29">
        <v>5</v>
      </c>
      <c r="P160" s="29">
        <v>21</v>
      </c>
      <c r="Q160" s="29">
        <v>3.5</v>
      </c>
      <c r="R160" s="29">
        <v>3.5</v>
      </c>
    </row>
    <row r="161" spans="1:18" ht="14.25">
      <c r="A161" s="41" t="s">
        <v>138</v>
      </c>
      <c r="B161" s="27" t="s">
        <v>18</v>
      </c>
      <c r="C161" s="39" t="s">
        <v>525</v>
      </c>
      <c r="D161" s="157">
        <v>1</v>
      </c>
      <c r="E161" s="28">
        <v>234600</v>
      </c>
      <c r="F161" s="135">
        <v>28</v>
      </c>
      <c r="G161" s="29">
        <v>53</v>
      </c>
      <c r="H161" s="136">
        <v>503.4356807142857</v>
      </c>
      <c r="I161" s="134">
        <v>0.46599795959464835</v>
      </c>
      <c r="J161" s="29">
        <v>4</v>
      </c>
      <c r="K161" s="29">
        <v>33</v>
      </c>
      <c r="L161" s="29">
        <v>6</v>
      </c>
      <c r="M161" s="29">
        <v>3</v>
      </c>
      <c r="N161" s="29">
        <v>3</v>
      </c>
      <c r="O161" s="29">
        <v>2</v>
      </c>
      <c r="P161" s="29"/>
      <c r="Q161" s="29">
        <v>3</v>
      </c>
      <c r="R161" s="29">
        <v>1</v>
      </c>
    </row>
    <row r="162" spans="1:18" ht="14.25">
      <c r="A162" s="40" t="s">
        <v>209</v>
      </c>
      <c r="B162" s="27" t="s">
        <v>82</v>
      </c>
      <c r="C162" s="39" t="s">
        <v>247</v>
      </c>
      <c r="D162" s="27">
        <v>2</v>
      </c>
      <c r="E162" s="28">
        <v>425800</v>
      </c>
      <c r="F162" s="135">
        <v>77.5</v>
      </c>
      <c r="G162" s="29">
        <v>76.5</v>
      </c>
      <c r="H162" s="136">
        <v>503.69889628437295</v>
      </c>
      <c r="I162" s="134">
        <v>0.8479233224747591</v>
      </c>
      <c r="J162" s="29">
        <v>6</v>
      </c>
      <c r="K162" s="36">
        <v>81.5</v>
      </c>
      <c r="L162" s="29">
        <v>10</v>
      </c>
      <c r="M162" s="29">
        <v>6.5</v>
      </c>
      <c r="N162" s="29">
        <v>1.5</v>
      </c>
      <c r="O162" s="29">
        <v>3.5</v>
      </c>
      <c r="P162" s="29"/>
      <c r="Q162" s="29">
        <v>2</v>
      </c>
      <c r="R162" s="29">
        <v>3.5</v>
      </c>
    </row>
    <row r="163" spans="1:18" ht="14.25">
      <c r="A163" s="42" t="s">
        <v>17</v>
      </c>
      <c r="B163" s="27" t="s">
        <v>29</v>
      </c>
      <c r="C163" s="39" t="s">
        <v>32</v>
      </c>
      <c r="D163" s="27">
        <v>2</v>
      </c>
      <c r="E163" s="28">
        <v>354400</v>
      </c>
      <c r="F163" s="135">
        <v>80.5</v>
      </c>
      <c r="G163" s="29">
        <v>92</v>
      </c>
      <c r="H163" s="136">
        <v>505.16586898550725</v>
      </c>
      <c r="I163" s="134">
        <v>0.71873987884262192</v>
      </c>
      <c r="J163" s="29">
        <v>5</v>
      </c>
      <c r="K163" s="29">
        <v>70</v>
      </c>
      <c r="L163" s="29">
        <v>9.5</v>
      </c>
      <c r="M163" s="29">
        <v>3.5</v>
      </c>
      <c r="N163" s="29">
        <v>4.5</v>
      </c>
      <c r="O163" s="29">
        <v>2.5</v>
      </c>
      <c r="P163" s="29"/>
      <c r="Q163" s="29"/>
      <c r="R163" s="29">
        <v>1.5</v>
      </c>
    </row>
    <row r="164" spans="1:18" ht="14.25">
      <c r="A164" s="42" t="s">
        <v>17</v>
      </c>
      <c r="B164" s="27" t="s">
        <v>76</v>
      </c>
      <c r="C164" s="39" t="s">
        <v>78</v>
      </c>
      <c r="D164" s="27">
        <v>2</v>
      </c>
      <c r="E164" s="28">
        <v>365700</v>
      </c>
      <c r="F164" s="135">
        <v>71.5</v>
      </c>
      <c r="G164" s="29">
        <v>78.5</v>
      </c>
      <c r="H164" s="136">
        <v>506.01891640822782</v>
      </c>
      <c r="I164" s="134">
        <v>0.74412256746580641</v>
      </c>
      <c r="J164" s="29">
        <v>4.5</v>
      </c>
      <c r="K164" s="36">
        <v>83</v>
      </c>
      <c r="L164" s="29">
        <v>8</v>
      </c>
      <c r="M164" s="29">
        <v>10</v>
      </c>
      <c r="N164" s="29">
        <v>5.5</v>
      </c>
      <c r="O164" s="29">
        <v>2.5</v>
      </c>
      <c r="P164" s="29"/>
      <c r="Q164" s="29"/>
      <c r="R164" s="29">
        <v>2</v>
      </c>
    </row>
    <row r="165" spans="1:18" ht="14.25">
      <c r="A165" s="41" t="s">
        <v>138</v>
      </c>
      <c r="B165" s="27" t="s">
        <v>66</v>
      </c>
      <c r="C165" s="39" t="s">
        <v>181</v>
      </c>
      <c r="D165" s="27">
        <v>2</v>
      </c>
      <c r="E165" s="28">
        <v>275500</v>
      </c>
      <c r="F165" s="135">
        <v>61.5</v>
      </c>
      <c r="G165" s="29">
        <v>67.5</v>
      </c>
      <c r="H165" s="136">
        <v>507.30499327182724</v>
      </c>
      <c r="I165" s="134">
        <v>0.68090378448202948</v>
      </c>
      <c r="J165" s="29">
        <v>4.5</v>
      </c>
      <c r="K165" s="29">
        <v>66.5</v>
      </c>
      <c r="L165" s="29">
        <v>9</v>
      </c>
      <c r="M165" s="29">
        <v>3</v>
      </c>
      <c r="N165" s="29">
        <v>5</v>
      </c>
      <c r="O165" s="29">
        <v>2</v>
      </c>
      <c r="P165" s="29"/>
      <c r="Q165" s="29"/>
      <c r="R165" s="29">
        <v>2</v>
      </c>
    </row>
    <row r="166" spans="1:18" ht="14.25">
      <c r="A166" s="41" t="s">
        <v>138</v>
      </c>
      <c r="B166" s="27" t="s">
        <v>45</v>
      </c>
      <c r="C166" s="39" t="s">
        <v>541</v>
      </c>
      <c r="D166" s="27">
        <v>2</v>
      </c>
      <c r="E166" s="28">
        <v>269800</v>
      </c>
      <c r="F166" s="135">
        <v>42</v>
      </c>
      <c r="G166" s="29">
        <v>65</v>
      </c>
      <c r="H166" s="136">
        <v>509.03223108695653</v>
      </c>
      <c r="I166" s="134">
        <v>0.53058703287925546</v>
      </c>
      <c r="J166" s="29">
        <v>3</v>
      </c>
      <c r="K166" s="29">
        <v>73.5</v>
      </c>
      <c r="L166" s="29">
        <v>7</v>
      </c>
      <c r="M166" s="29">
        <v>6.5</v>
      </c>
      <c r="N166" s="29">
        <v>1.5</v>
      </c>
      <c r="O166" s="29">
        <v>3</v>
      </c>
      <c r="P166" s="29"/>
      <c r="Q166" s="29">
        <v>1</v>
      </c>
      <c r="R166" s="29">
        <v>2</v>
      </c>
    </row>
    <row r="167" spans="1:18" ht="14.25">
      <c r="A167" s="42" t="s">
        <v>17</v>
      </c>
      <c r="B167" s="27" t="s">
        <v>18</v>
      </c>
      <c r="C167" s="39" t="s">
        <v>20</v>
      </c>
      <c r="D167" s="27">
        <v>2</v>
      </c>
      <c r="E167" s="28">
        <v>364900</v>
      </c>
      <c r="F167" s="135">
        <v>72</v>
      </c>
      <c r="G167" s="29">
        <v>81</v>
      </c>
      <c r="H167" s="136">
        <v>509.04989414042552</v>
      </c>
      <c r="I167" s="134">
        <v>0.76730763949852132</v>
      </c>
      <c r="J167" s="29">
        <v>3</v>
      </c>
      <c r="K167" s="36">
        <v>87.5</v>
      </c>
      <c r="L167" s="29">
        <v>14.5</v>
      </c>
      <c r="M167" s="29">
        <v>3.5</v>
      </c>
      <c r="N167" s="36">
        <v>7.5</v>
      </c>
      <c r="O167" s="29">
        <v>2</v>
      </c>
      <c r="P167" s="29"/>
      <c r="Q167" s="29">
        <v>1</v>
      </c>
      <c r="R167" s="29">
        <v>1.5</v>
      </c>
    </row>
    <row r="168" spans="1:18" ht="14.25">
      <c r="A168" s="42" t="s">
        <v>17</v>
      </c>
      <c r="B168" s="27" t="s">
        <v>100</v>
      </c>
      <c r="C168" s="39" t="s">
        <v>105</v>
      </c>
      <c r="D168" s="27">
        <v>2</v>
      </c>
      <c r="E168" s="28">
        <v>481300</v>
      </c>
      <c r="F168" s="14">
        <v>97.5</v>
      </c>
      <c r="G168" s="29">
        <v>85.5</v>
      </c>
      <c r="H168" s="136">
        <v>509.30817430423781</v>
      </c>
      <c r="I168" s="134">
        <v>0.94507374465745242</v>
      </c>
      <c r="J168" s="29">
        <v>5</v>
      </c>
      <c r="K168" s="36">
        <v>89.5</v>
      </c>
      <c r="L168" s="29">
        <v>14.5</v>
      </c>
      <c r="M168" s="29">
        <v>6</v>
      </c>
      <c r="N168" s="36">
        <v>7</v>
      </c>
      <c r="O168" s="29">
        <v>4.5</v>
      </c>
      <c r="P168" s="29"/>
      <c r="Q168" s="29">
        <v>2</v>
      </c>
      <c r="R168" s="29">
        <v>4</v>
      </c>
    </row>
    <row r="169" spans="1:18" ht="14.25">
      <c r="A169" s="41" t="s">
        <v>138</v>
      </c>
      <c r="B169" s="27" t="s">
        <v>52</v>
      </c>
      <c r="C169" s="39" t="s">
        <v>543</v>
      </c>
      <c r="D169" s="27">
        <v>2</v>
      </c>
      <c r="E169" s="28">
        <v>241000</v>
      </c>
      <c r="F169" s="135">
        <v>33</v>
      </c>
      <c r="G169" s="29">
        <v>56.5</v>
      </c>
      <c r="H169" s="136">
        <v>510.53681</v>
      </c>
      <c r="I169" s="134">
        <v>0.48064267241524206</v>
      </c>
      <c r="J169" s="29">
        <v>3.5</v>
      </c>
      <c r="K169" s="29">
        <v>67</v>
      </c>
      <c r="L169" s="29">
        <v>4.5</v>
      </c>
      <c r="M169" s="29">
        <v>4.5</v>
      </c>
      <c r="N169" s="29">
        <v>2</v>
      </c>
      <c r="O169" s="29">
        <v>2</v>
      </c>
      <c r="P169" s="29"/>
      <c r="Q169" s="29">
        <v>1</v>
      </c>
      <c r="R169" s="29">
        <v>2.5</v>
      </c>
    </row>
    <row r="170" spans="1:18" ht="14.25">
      <c r="A170" s="42" t="s">
        <v>17</v>
      </c>
      <c r="B170" s="27" t="s">
        <v>70</v>
      </c>
      <c r="C170" s="39" t="s">
        <v>71</v>
      </c>
      <c r="D170" s="27">
        <v>2</v>
      </c>
      <c r="E170" s="28">
        <v>445400</v>
      </c>
      <c r="F170" s="135">
        <v>89.5</v>
      </c>
      <c r="G170" s="29">
        <v>79.5</v>
      </c>
      <c r="H170" s="136">
        <v>513.90196524144096</v>
      </c>
      <c r="I170" s="134">
        <v>0.92245175155659886</v>
      </c>
      <c r="J170" s="29">
        <v>6</v>
      </c>
      <c r="K170" s="29">
        <v>79</v>
      </c>
      <c r="L170" s="29">
        <v>19</v>
      </c>
      <c r="M170" s="29">
        <v>5.5</v>
      </c>
      <c r="N170" s="29">
        <v>5.5</v>
      </c>
      <c r="O170" s="29">
        <v>4</v>
      </c>
      <c r="P170" s="29"/>
      <c r="Q170" s="29">
        <v>2</v>
      </c>
      <c r="R170" s="29">
        <v>2</v>
      </c>
    </row>
    <row r="171" spans="1:18" ht="14.25">
      <c r="A171" s="38" t="s">
        <v>288</v>
      </c>
      <c r="B171" s="27" t="s">
        <v>52</v>
      </c>
      <c r="C171" s="39" t="s">
        <v>294</v>
      </c>
      <c r="D171" s="27">
        <v>2</v>
      </c>
      <c r="E171" s="28">
        <v>483500</v>
      </c>
      <c r="F171" s="135">
        <v>89.5</v>
      </c>
      <c r="G171" s="29">
        <v>77</v>
      </c>
      <c r="H171" s="136">
        <v>514.90511832241157</v>
      </c>
      <c r="I171" s="134">
        <v>0.97559121449471986</v>
      </c>
      <c r="J171" s="29">
        <v>5.5</v>
      </c>
      <c r="K171" s="29">
        <v>75</v>
      </c>
      <c r="L171" s="29">
        <v>6</v>
      </c>
      <c r="M171" s="29">
        <v>6.5</v>
      </c>
      <c r="N171" s="29">
        <v>2.5</v>
      </c>
      <c r="O171" s="29">
        <v>1</v>
      </c>
      <c r="P171" s="29">
        <v>23</v>
      </c>
      <c r="Q171" s="29">
        <v>1.5</v>
      </c>
      <c r="R171" s="29">
        <v>1.5</v>
      </c>
    </row>
    <row r="172" spans="1:18" ht="14.25">
      <c r="A172" s="42" t="s">
        <v>17</v>
      </c>
      <c r="B172" s="27" t="s">
        <v>37</v>
      </c>
      <c r="C172" s="39" t="s">
        <v>39</v>
      </c>
      <c r="D172" s="27">
        <v>2</v>
      </c>
      <c r="E172" s="28">
        <v>407600</v>
      </c>
      <c r="F172" s="135">
        <v>83.5</v>
      </c>
      <c r="G172" s="29">
        <v>85</v>
      </c>
      <c r="H172" s="136">
        <v>515.57653504027621</v>
      </c>
      <c r="I172" s="134">
        <v>0.79338246996851503</v>
      </c>
      <c r="J172" s="29">
        <v>9</v>
      </c>
      <c r="K172" s="29">
        <v>66.5</v>
      </c>
      <c r="L172" s="29">
        <v>10</v>
      </c>
      <c r="M172" s="29">
        <v>11.5</v>
      </c>
      <c r="N172" s="29">
        <v>2.5</v>
      </c>
      <c r="O172" s="29">
        <v>4</v>
      </c>
      <c r="P172" s="29"/>
      <c r="Q172" s="29">
        <v>1.5</v>
      </c>
      <c r="R172" s="29">
        <v>2.5</v>
      </c>
    </row>
    <row r="173" spans="1:18" ht="14.25">
      <c r="A173" s="41" t="s">
        <v>138</v>
      </c>
      <c r="B173" s="27" t="s">
        <v>24</v>
      </c>
      <c r="C173" s="39" t="s">
        <v>144</v>
      </c>
      <c r="D173" s="27">
        <v>2</v>
      </c>
      <c r="E173" s="28">
        <v>327700</v>
      </c>
      <c r="F173" s="135">
        <v>72.5</v>
      </c>
      <c r="G173" s="29">
        <v>76.5</v>
      </c>
      <c r="H173" s="136">
        <v>515.66698397023811</v>
      </c>
      <c r="I173" s="134">
        <v>0.76880055734855013</v>
      </c>
      <c r="J173" s="29">
        <v>5.5</v>
      </c>
      <c r="K173" s="29">
        <v>72</v>
      </c>
      <c r="L173" s="29">
        <v>9</v>
      </c>
      <c r="M173" s="29">
        <v>4.5</v>
      </c>
      <c r="N173" s="29">
        <v>3.5</v>
      </c>
      <c r="O173" s="29">
        <v>1.5</v>
      </c>
      <c r="P173" s="29"/>
      <c r="Q173" s="29">
        <v>1</v>
      </c>
      <c r="R173" s="29">
        <v>3</v>
      </c>
    </row>
    <row r="174" spans="1:18" ht="14.25">
      <c r="A174" s="42" t="s">
        <v>17</v>
      </c>
      <c r="B174" s="27" t="s">
        <v>82</v>
      </c>
      <c r="C174" s="39" t="s">
        <v>86</v>
      </c>
      <c r="D174" s="27">
        <v>2</v>
      </c>
      <c r="E174" s="28">
        <v>346000</v>
      </c>
      <c r="F174" s="135">
        <v>58.5</v>
      </c>
      <c r="G174" s="29">
        <v>72</v>
      </c>
      <c r="H174" s="136">
        <v>516.74018352725045</v>
      </c>
      <c r="I174" s="134">
        <v>0.66994092909308445</v>
      </c>
      <c r="J174" s="29">
        <v>2.5</v>
      </c>
      <c r="K174" s="29">
        <v>74</v>
      </c>
      <c r="L174" s="29">
        <v>13.5</v>
      </c>
      <c r="M174" s="29">
        <v>4</v>
      </c>
      <c r="N174" s="29">
        <v>4</v>
      </c>
      <c r="O174" s="29"/>
      <c r="P174" s="29"/>
      <c r="Q174" s="29"/>
      <c r="R174" s="29">
        <v>2.5</v>
      </c>
    </row>
    <row r="175" spans="1:18" ht="14.25">
      <c r="A175" s="41" t="s">
        <v>138</v>
      </c>
      <c r="B175" s="27" t="s">
        <v>45</v>
      </c>
      <c r="C175" s="39" t="s">
        <v>163</v>
      </c>
      <c r="D175" s="27">
        <v>2</v>
      </c>
      <c r="E175" s="28">
        <v>333300</v>
      </c>
      <c r="F175" s="135">
        <v>58.5</v>
      </c>
      <c r="G175" s="29">
        <v>73.5</v>
      </c>
      <c r="H175" s="136">
        <v>516.9211785294118</v>
      </c>
      <c r="I175" s="134">
        <v>0.6527345273386187</v>
      </c>
      <c r="J175" s="29">
        <v>7</v>
      </c>
      <c r="K175" s="29">
        <v>59.5</v>
      </c>
      <c r="L175" s="29">
        <v>7.5</v>
      </c>
      <c r="M175" s="29">
        <v>7.5</v>
      </c>
      <c r="N175" s="29">
        <v>3</v>
      </c>
      <c r="O175" s="29">
        <v>2.5</v>
      </c>
      <c r="P175" s="29"/>
      <c r="Q175" s="29">
        <v>2</v>
      </c>
      <c r="R175" s="29">
        <v>3.5</v>
      </c>
    </row>
    <row r="176" spans="1:18" ht="14.25">
      <c r="A176" s="41" t="s">
        <v>138</v>
      </c>
      <c r="B176" s="27" t="s">
        <v>82</v>
      </c>
      <c r="C176" s="39" t="s">
        <v>184</v>
      </c>
      <c r="D176" s="27">
        <v>2</v>
      </c>
      <c r="E176" s="28">
        <v>361100</v>
      </c>
      <c r="F176" s="135">
        <v>66.5</v>
      </c>
      <c r="G176" s="29">
        <v>79.5</v>
      </c>
      <c r="H176" s="136">
        <v>517.42672419047619</v>
      </c>
      <c r="I176" s="134">
        <v>0.71308185879446873</v>
      </c>
      <c r="J176" s="29">
        <v>4.5</v>
      </c>
      <c r="K176" s="29">
        <v>70</v>
      </c>
      <c r="L176" s="29">
        <v>12</v>
      </c>
      <c r="M176" s="29">
        <v>8.5</v>
      </c>
      <c r="N176" s="36">
        <v>9</v>
      </c>
      <c r="O176" s="29">
        <v>2</v>
      </c>
      <c r="P176" s="29"/>
      <c r="Q176" s="29"/>
      <c r="R176" s="29">
        <v>3</v>
      </c>
    </row>
    <row r="177" spans="1:18" ht="14.25">
      <c r="A177" s="42" t="s">
        <v>17</v>
      </c>
      <c r="B177" s="27" t="s">
        <v>34</v>
      </c>
      <c r="C177" s="39" t="s">
        <v>487</v>
      </c>
      <c r="D177" s="157">
        <v>1</v>
      </c>
      <c r="E177" s="28">
        <v>406800</v>
      </c>
      <c r="F177" s="135">
        <v>74</v>
      </c>
      <c r="G177" s="29">
        <v>79</v>
      </c>
      <c r="H177" s="136">
        <v>519.14606594594591</v>
      </c>
      <c r="I177" s="134">
        <v>0.78359449620168453</v>
      </c>
      <c r="J177" s="29">
        <v>6</v>
      </c>
      <c r="K177" s="29">
        <v>73</v>
      </c>
      <c r="L177" s="29">
        <v>12</v>
      </c>
      <c r="M177" s="29">
        <v>11</v>
      </c>
      <c r="N177" s="29">
        <v>6</v>
      </c>
      <c r="O177" s="29">
        <v>1</v>
      </c>
      <c r="P177" s="29"/>
      <c r="Q177" s="29"/>
      <c r="R177" s="29">
        <v>2</v>
      </c>
    </row>
    <row r="178" spans="1:18" ht="14.25">
      <c r="A178" s="38" t="s">
        <v>288</v>
      </c>
      <c r="B178" s="27" t="s">
        <v>45</v>
      </c>
      <c r="C178" s="39" t="s">
        <v>292</v>
      </c>
      <c r="D178" s="157">
        <v>1</v>
      </c>
      <c r="E178" s="28">
        <v>361500</v>
      </c>
      <c r="F178" s="135">
        <v>60</v>
      </c>
      <c r="G178" s="29">
        <v>73</v>
      </c>
      <c r="H178" s="136">
        <v>520.13704500000006</v>
      </c>
      <c r="I178" s="134">
        <v>0.6950091393701826</v>
      </c>
      <c r="J178" s="29">
        <v>4</v>
      </c>
      <c r="K178" s="29">
        <v>42</v>
      </c>
      <c r="L178" s="29">
        <v>4</v>
      </c>
      <c r="M178" s="29">
        <v>3</v>
      </c>
      <c r="N178" s="29">
        <v>1</v>
      </c>
      <c r="O178" s="29">
        <v>3</v>
      </c>
      <c r="P178" s="29">
        <v>32</v>
      </c>
      <c r="Q178" s="29">
        <v>1</v>
      </c>
      <c r="R178" s="16">
        <v>5</v>
      </c>
    </row>
    <row r="179" spans="1:18" ht="14.25">
      <c r="A179" s="42" t="s">
        <v>134</v>
      </c>
      <c r="B179" s="27" t="s">
        <v>49</v>
      </c>
      <c r="C179" s="39" t="s">
        <v>137</v>
      </c>
      <c r="D179" s="27">
        <v>2</v>
      </c>
      <c r="E179" s="28">
        <v>403900</v>
      </c>
      <c r="F179" s="135">
        <v>74.5</v>
      </c>
      <c r="G179" s="29">
        <v>76.5</v>
      </c>
      <c r="H179" s="136">
        <v>520.41569655675676</v>
      </c>
      <c r="I179" s="134">
        <v>0.78362635490188315</v>
      </c>
      <c r="J179" s="29">
        <v>8</v>
      </c>
      <c r="K179" s="29">
        <v>79.5</v>
      </c>
      <c r="L179" s="29">
        <v>8.5</v>
      </c>
      <c r="M179" s="29">
        <v>11</v>
      </c>
      <c r="N179" s="29">
        <v>2.5</v>
      </c>
      <c r="O179" s="29">
        <v>3.5</v>
      </c>
      <c r="P179" s="29"/>
      <c r="Q179" s="29">
        <v>3</v>
      </c>
      <c r="R179" s="29">
        <v>3</v>
      </c>
    </row>
    <row r="180" spans="1:18" ht="14.25">
      <c r="A180" s="42" t="s">
        <v>17</v>
      </c>
      <c r="B180" s="27" t="s">
        <v>106</v>
      </c>
      <c r="C180" s="39" t="s">
        <v>107</v>
      </c>
      <c r="D180" s="27">
        <v>2</v>
      </c>
      <c r="E180" s="28">
        <v>431800</v>
      </c>
      <c r="F180" s="135">
        <v>77</v>
      </c>
      <c r="G180" s="29">
        <v>73</v>
      </c>
      <c r="H180" s="136">
        <v>520.4721205673759</v>
      </c>
      <c r="I180" s="134">
        <v>0.86442114791601166</v>
      </c>
      <c r="J180" s="29">
        <v>7.5</v>
      </c>
      <c r="K180" s="29">
        <v>73</v>
      </c>
      <c r="L180" s="29">
        <v>8</v>
      </c>
      <c r="M180" s="29">
        <v>9</v>
      </c>
      <c r="N180" s="29">
        <v>4</v>
      </c>
      <c r="O180" s="29">
        <v>2.5</v>
      </c>
      <c r="P180" s="29">
        <v>9.5</v>
      </c>
      <c r="Q180" s="29">
        <v>3</v>
      </c>
      <c r="R180" s="29">
        <v>2</v>
      </c>
    </row>
    <row r="181" spans="1:18" ht="14.25">
      <c r="A181" s="42" t="s">
        <v>17</v>
      </c>
      <c r="B181" s="27" t="s">
        <v>90</v>
      </c>
      <c r="C181" s="39" t="s">
        <v>91</v>
      </c>
      <c r="D181" s="27">
        <v>2</v>
      </c>
      <c r="E181" s="28">
        <v>448100</v>
      </c>
      <c r="F181" s="14">
        <v>97.5</v>
      </c>
      <c r="G181" s="29">
        <v>89.5</v>
      </c>
      <c r="H181" s="136">
        <v>521.47179814973265</v>
      </c>
      <c r="I181" s="134">
        <v>0.8998743210761655</v>
      </c>
      <c r="J181" s="29">
        <v>6.5</v>
      </c>
      <c r="K181" s="36">
        <v>84.5</v>
      </c>
      <c r="L181" s="29">
        <v>9.5</v>
      </c>
      <c r="M181" s="29">
        <v>12</v>
      </c>
      <c r="N181" s="36">
        <v>8</v>
      </c>
      <c r="O181" s="29">
        <v>1</v>
      </c>
      <c r="P181" s="29"/>
      <c r="Q181" s="29"/>
      <c r="R181" s="29">
        <v>3.5</v>
      </c>
    </row>
    <row r="182" spans="1:18" ht="14.25">
      <c r="A182" s="42" t="s">
        <v>17</v>
      </c>
      <c r="B182" s="27" t="s">
        <v>106</v>
      </c>
      <c r="C182" s="39" t="s">
        <v>113</v>
      </c>
      <c r="D182" s="27">
        <v>2</v>
      </c>
      <c r="E182" s="28">
        <v>279400</v>
      </c>
      <c r="F182" s="135">
        <v>56.5</v>
      </c>
      <c r="G182" s="29">
        <v>79.5</v>
      </c>
      <c r="H182" s="136">
        <v>522.19252003322254</v>
      </c>
      <c r="I182" s="134">
        <v>0.60328445403941222</v>
      </c>
      <c r="J182" s="29">
        <v>4.5</v>
      </c>
      <c r="K182" s="29">
        <v>60</v>
      </c>
      <c r="L182" s="29">
        <v>6.5</v>
      </c>
      <c r="M182" s="29">
        <v>5</v>
      </c>
      <c r="N182" s="29">
        <v>3</v>
      </c>
      <c r="O182" s="29">
        <v>3</v>
      </c>
      <c r="P182" s="29"/>
      <c r="Q182" s="29"/>
      <c r="R182" s="29">
        <v>3</v>
      </c>
    </row>
    <row r="183" spans="1:18" ht="14.25">
      <c r="A183" s="42" t="s">
        <v>17</v>
      </c>
      <c r="B183" s="27" t="s">
        <v>116</v>
      </c>
      <c r="C183" s="39" t="s">
        <v>121</v>
      </c>
      <c r="D183" s="27">
        <v>2</v>
      </c>
      <c r="E183" s="28">
        <v>400000</v>
      </c>
      <c r="F183" s="135">
        <v>54</v>
      </c>
      <c r="G183" s="29">
        <v>59.5</v>
      </c>
      <c r="H183" s="136">
        <v>522.41806896551725</v>
      </c>
      <c r="I183" s="134">
        <v>0.82273570401386875</v>
      </c>
      <c r="J183" s="29">
        <v>5</v>
      </c>
      <c r="K183" s="29">
        <v>70.5</v>
      </c>
      <c r="L183" s="29">
        <v>3</v>
      </c>
      <c r="M183" s="29">
        <v>5.5</v>
      </c>
      <c r="N183" s="29">
        <v>1</v>
      </c>
      <c r="O183" s="29">
        <v>4.5</v>
      </c>
      <c r="P183" s="29">
        <v>12.5</v>
      </c>
      <c r="Q183" s="29">
        <v>3</v>
      </c>
      <c r="R183" s="29">
        <v>2</v>
      </c>
    </row>
    <row r="184" spans="1:18" ht="14.25">
      <c r="A184" s="41" t="s">
        <v>138</v>
      </c>
      <c r="B184" s="27" t="s">
        <v>52</v>
      </c>
      <c r="C184" s="39" t="s">
        <v>173</v>
      </c>
      <c r="D184" s="27">
        <v>2</v>
      </c>
      <c r="E184" s="28">
        <v>434300</v>
      </c>
      <c r="F184" s="135">
        <v>74</v>
      </c>
      <c r="G184" s="29">
        <v>72.5</v>
      </c>
      <c r="H184" s="136">
        <v>524.31129270996007</v>
      </c>
      <c r="I184" s="134">
        <v>0.86039826289236254</v>
      </c>
      <c r="J184" s="29">
        <v>9</v>
      </c>
      <c r="K184" s="29">
        <v>61.5</v>
      </c>
      <c r="L184" s="29">
        <v>8</v>
      </c>
      <c r="M184" s="29">
        <v>10</v>
      </c>
      <c r="N184" s="29">
        <v>2</v>
      </c>
      <c r="O184" s="29">
        <v>2</v>
      </c>
      <c r="P184" s="29"/>
      <c r="Q184" s="29">
        <v>3.5</v>
      </c>
      <c r="R184" s="29">
        <v>2</v>
      </c>
    </row>
    <row r="185" spans="1:18" ht="14.25">
      <c r="A185" s="41" t="s">
        <v>138</v>
      </c>
      <c r="B185" s="27" t="s">
        <v>52</v>
      </c>
      <c r="C185" s="39" t="s">
        <v>174</v>
      </c>
      <c r="D185" s="27">
        <v>2</v>
      </c>
      <c r="E185" s="28">
        <v>295200</v>
      </c>
      <c r="F185" s="135">
        <v>55</v>
      </c>
      <c r="G185" s="29">
        <v>77</v>
      </c>
      <c r="H185" s="136">
        <v>526.07169052631582</v>
      </c>
      <c r="I185" s="134">
        <v>0.58778585430111852</v>
      </c>
      <c r="J185" s="29">
        <v>4</v>
      </c>
      <c r="K185" s="29">
        <v>47</v>
      </c>
      <c r="L185" s="29">
        <v>4.5</v>
      </c>
      <c r="M185" s="29">
        <v>3.5</v>
      </c>
      <c r="N185" s="29">
        <v>3</v>
      </c>
      <c r="O185" s="29">
        <v>2</v>
      </c>
      <c r="P185" s="29">
        <v>3</v>
      </c>
      <c r="Q185" s="29">
        <v>1</v>
      </c>
      <c r="R185" s="29">
        <v>1</v>
      </c>
    </row>
    <row r="186" spans="1:18" ht="14.25">
      <c r="A186" s="41" t="s">
        <v>138</v>
      </c>
      <c r="B186" s="27" t="s">
        <v>52</v>
      </c>
      <c r="C186" s="39" t="s">
        <v>175</v>
      </c>
      <c r="D186" s="27">
        <v>2</v>
      </c>
      <c r="E186" s="28">
        <v>261600</v>
      </c>
      <c r="F186" s="135">
        <v>56.5</v>
      </c>
      <c r="G186" s="29">
        <v>78.5</v>
      </c>
      <c r="H186" s="136">
        <v>526.82179254545463</v>
      </c>
      <c r="I186" s="134">
        <v>0.61709010134252451</v>
      </c>
      <c r="J186" s="29">
        <v>4.5</v>
      </c>
      <c r="K186" s="29">
        <v>75</v>
      </c>
      <c r="L186" s="29">
        <v>7</v>
      </c>
      <c r="M186" s="29">
        <v>3.5</v>
      </c>
      <c r="N186" s="29">
        <v>3.5</v>
      </c>
      <c r="O186" s="29">
        <v>1</v>
      </c>
      <c r="P186" s="29"/>
      <c r="Q186" s="29"/>
      <c r="R186" s="29">
        <v>2.5</v>
      </c>
    </row>
    <row r="187" spans="1:18" ht="14.25">
      <c r="A187" s="42" t="s">
        <v>17</v>
      </c>
      <c r="B187" s="27" t="s">
        <v>82</v>
      </c>
      <c r="C187" s="39" t="s">
        <v>87</v>
      </c>
      <c r="D187" s="27">
        <v>2</v>
      </c>
      <c r="E187" s="28">
        <v>356700</v>
      </c>
      <c r="F187" s="135">
        <v>64</v>
      </c>
      <c r="G187" s="29">
        <v>73.5</v>
      </c>
      <c r="H187" s="136">
        <v>526.91025406415099</v>
      </c>
      <c r="I187" s="134">
        <v>0.77478387741904453</v>
      </c>
      <c r="J187" s="29">
        <v>4.5</v>
      </c>
      <c r="K187" s="29">
        <v>78.5</v>
      </c>
      <c r="L187" s="29">
        <v>11.5</v>
      </c>
      <c r="M187" s="29">
        <v>5</v>
      </c>
      <c r="N187" s="29">
        <v>3.5</v>
      </c>
      <c r="O187" s="29">
        <v>2</v>
      </c>
      <c r="P187" s="29"/>
      <c r="Q187" s="29"/>
      <c r="R187" s="29">
        <v>3</v>
      </c>
    </row>
    <row r="188" spans="1:18" ht="14.25">
      <c r="A188" s="42" t="s">
        <v>17</v>
      </c>
      <c r="B188" s="27" t="s">
        <v>90</v>
      </c>
      <c r="C188" s="39" t="s">
        <v>95</v>
      </c>
      <c r="D188" s="27">
        <v>2</v>
      </c>
      <c r="E188" s="28">
        <v>377300</v>
      </c>
      <c r="F188" s="135">
        <v>70.5</v>
      </c>
      <c r="G188" s="29">
        <v>76.5</v>
      </c>
      <c r="H188" s="136">
        <v>527.75874489130433</v>
      </c>
      <c r="I188" s="134">
        <v>0.73008754873781145</v>
      </c>
      <c r="J188" s="29">
        <v>3.5</v>
      </c>
      <c r="K188" s="36">
        <v>85</v>
      </c>
      <c r="L188" s="29">
        <v>5.5</v>
      </c>
      <c r="M188" s="29">
        <v>7.5</v>
      </c>
      <c r="N188" s="29">
        <v>5.5</v>
      </c>
      <c r="O188" s="29">
        <v>2.5</v>
      </c>
      <c r="P188" s="29"/>
      <c r="Q188" s="29"/>
      <c r="R188" s="29">
        <v>2</v>
      </c>
    </row>
    <row r="189" spans="1:18" ht="14.25">
      <c r="A189" s="42" t="s">
        <v>17</v>
      </c>
      <c r="B189" s="27" t="s">
        <v>66</v>
      </c>
      <c r="C189" s="39" t="s">
        <v>67</v>
      </c>
      <c r="D189" s="157">
        <v>1</v>
      </c>
      <c r="E189" s="28">
        <v>403400</v>
      </c>
      <c r="F189" s="135">
        <v>79</v>
      </c>
      <c r="G189" s="29">
        <v>85</v>
      </c>
      <c r="H189" s="136">
        <v>531.13226962025317</v>
      </c>
      <c r="I189" s="134">
        <v>0.75950949146513225</v>
      </c>
      <c r="J189" s="29">
        <v>4</v>
      </c>
      <c r="K189" s="36">
        <v>85</v>
      </c>
      <c r="L189" s="29">
        <v>12</v>
      </c>
      <c r="M189" s="29">
        <v>8</v>
      </c>
      <c r="N189" s="36">
        <v>7</v>
      </c>
      <c r="O189" s="29">
        <v>2</v>
      </c>
      <c r="P189" s="29"/>
      <c r="Q189" s="29"/>
      <c r="R189" s="29">
        <v>1</v>
      </c>
    </row>
    <row r="190" spans="1:18" ht="14.25">
      <c r="A190" s="42" t="s">
        <v>17</v>
      </c>
      <c r="B190" s="27" t="s">
        <v>82</v>
      </c>
      <c r="C190" s="39" t="s">
        <v>89</v>
      </c>
      <c r="D190" s="27">
        <v>2</v>
      </c>
      <c r="E190" s="28">
        <v>350300</v>
      </c>
      <c r="F190" s="135">
        <v>69</v>
      </c>
      <c r="G190" s="29">
        <v>78</v>
      </c>
      <c r="H190" s="136">
        <v>531.57170101190479</v>
      </c>
      <c r="I190" s="134">
        <v>0.70793714592291013</v>
      </c>
      <c r="J190" s="29">
        <v>6.5</v>
      </c>
      <c r="K190" s="29">
        <v>76.5</v>
      </c>
      <c r="L190" s="29">
        <v>8</v>
      </c>
      <c r="M190" s="29">
        <v>5</v>
      </c>
      <c r="N190" s="29">
        <v>5</v>
      </c>
      <c r="O190" s="29">
        <v>1</v>
      </c>
      <c r="P190" s="29"/>
      <c r="Q190" s="29"/>
      <c r="R190" s="29">
        <v>2</v>
      </c>
    </row>
    <row r="191" spans="1:18" ht="14.25">
      <c r="A191" s="41" t="s">
        <v>138</v>
      </c>
      <c r="B191" s="27" t="s">
        <v>76</v>
      </c>
      <c r="C191" s="39" t="s">
        <v>553</v>
      </c>
      <c r="D191" s="27">
        <v>2</v>
      </c>
      <c r="E191" s="28">
        <v>274100</v>
      </c>
      <c r="F191" s="135">
        <v>46.5</v>
      </c>
      <c r="G191" s="29">
        <v>72.5</v>
      </c>
      <c r="H191" s="136">
        <v>532.44462450980393</v>
      </c>
      <c r="I191" s="134">
        <v>0.51843738189501543</v>
      </c>
      <c r="J191" s="29">
        <v>3.5</v>
      </c>
      <c r="K191" s="29">
        <v>70.5</v>
      </c>
      <c r="L191" s="29">
        <v>5</v>
      </c>
      <c r="M191" s="29">
        <v>4</v>
      </c>
      <c r="N191" s="29">
        <v>3</v>
      </c>
      <c r="O191" s="29">
        <v>1</v>
      </c>
      <c r="P191" s="29"/>
      <c r="Q191" s="29"/>
      <c r="R191" s="29">
        <v>2</v>
      </c>
    </row>
    <row r="192" spans="1:18" ht="14.25">
      <c r="A192" s="42" t="s">
        <v>17</v>
      </c>
      <c r="B192" s="27" t="s">
        <v>66</v>
      </c>
      <c r="C192" s="39" t="s">
        <v>502</v>
      </c>
      <c r="D192" s="27">
        <v>2</v>
      </c>
      <c r="E192" s="28">
        <v>295900</v>
      </c>
      <c r="F192" s="135">
        <v>44</v>
      </c>
      <c r="G192" s="29">
        <v>62</v>
      </c>
      <c r="H192" s="136">
        <v>533.81704999999999</v>
      </c>
      <c r="I192" s="134">
        <v>0.565519734886896</v>
      </c>
      <c r="J192" s="29">
        <v>7</v>
      </c>
      <c r="K192" s="29">
        <v>79</v>
      </c>
      <c r="L192" s="29">
        <v>7.5</v>
      </c>
      <c r="M192" s="29">
        <v>4</v>
      </c>
      <c r="N192" s="29">
        <v>4.5</v>
      </c>
      <c r="O192" s="29">
        <v>1.5</v>
      </c>
      <c r="P192" s="29"/>
      <c r="Q192" s="29">
        <v>1</v>
      </c>
      <c r="R192" s="29">
        <v>3</v>
      </c>
    </row>
    <row r="193" spans="1:18" ht="14.25">
      <c r="A193" s="42" t="s">
        <v>17</v>
      </c>
      <c r="B193" s="27" t="s">
        <v>66</v>
      </c>
      <c r="C193" s="39" t="s">
        <v>501</v>
      </c>
      <c r="D193" s="157">
        <v>1</v>
      </c>
      <c r="E193" s="28">
        <v>210100</v>
      </c>
      <c r="F193" s="135">
        <v>42</v>
      </c>
      <c r="G193" s="29">
        <v>91</v>
      </c>
      <c r="H193" s="136">
        <v>535.2892783333333</v>
      </c>
      <c r="I193" s="134">
        <v>0.39249805386381631</v>
      </c>
      <c r="J193" s="29">
        <v>3</v>
      </c>
      <c r="K193" s="29">
        <v>61</v>
      </c>
      <c r="L193" s="29">
        <v>12</v>
      </c>
      <c r="M193" s="29">
        <v>6</v>
      </c>
      <c r="N193" s="29">
        <v>6</v>
      </c>
      <c r="O193" s="29"/>
      <c r="P193" s="29"/>
      <c r="Q193" s="29">
        <v>2</v>
      </c>
      <c r="R193" s="16">
        <v>6</v>
      </c>
    </row>
    <row r="194" spans="1:18" ht="14.25">
      <c r="A194" s="40" t="s">
        <v>209</v>
      </c>
      <c r="B194" s="27" t="s">
        <v>66</v>
      </c>
      <c r="C194" s="39" t="s">
        <v>236</v>
      </c>
      <c r="D194" s="157">
        <v>1</v>
      </c>
      <c r="E194" s="28">
        <v>484200</v>
      </c>
      <c r="F194" s="135">
        <v>77</v>
      </c>
      <c r="G194" s="29">
        <v>70</v>
      </c>
      <c r="H194" s="136">
        <v>538.65049090909088</v>
      </c>
      <c r="I194" s="134">
        <v>0.89891313230366932</v>
      </c>
      <c r="J194" s="29">
        <v>6</v>
      </c>
      <c r="K194" s="29">
        <v>70</v>
      </c>
      <c r="L194" s="29">
        <v>11</v>
      </c>
      <c r="M194" s="29">
        <v>6</v>
      </c>
      <c r="N194" s="36">
        <v>7</v>
      </c>
      <c r="O194" s="29">
        <v>5</v>
      </c>
      <c r="P194" s="29"/>
      <c r="Q194" s="29"/>
      <c r="R194" s="29">
        <v>2</v>
      </c>
    </row>
    <row r="195" spans="1:18" ht="14.25">
      <c r="A195" s="42" t="s">
        <v>17</v>
      </c>
      <c r="B195" s="27" t="s">
        <v>37</v>
      </c>
      <c r="C195" s="39" t="s">
        <v>40</v>
      </c>
      <c r="D195" s="27">
        <v>2</v>
      </c>
      <c r="E195" s="28">
        <v>403800</v>
      </c>
      <c r="F195" s="135">
        <v>65.5</v>
      </c>
      <c r="G195" s="29">
        <v>66</v>
      </c>
      <c r="H195" s="136">
        <v>539.66444823529412</v>
      </c>
      <c r="I195" s="134">
        <v>0.82278360763089498</v>
      </c>
      <c r="J195" s="29">
        <v>3.5</v>
      </c>
      <c r="K195" s="29">
        <v>73</v>
      </c>
      <c r="L195" s="29">
        <v>11</v>
      </c>
      <c r="M195" s="29">
        <v>4</v>
      </c>
      <c r="N195" s="29">
        <v>2.5</v>
      </c>
      <c r="O195" s="29">
        <v>2</v>
      </c>
      <c r="P195" s="29">
        <v>1</v>
      </c>
      <c r="Q195" s="29">
        <v>1</v>
      </c>
      <c r="R195" s="16">
        <v>7</v>
      </c>
    </row>
    <row r="196" spans="1:18" ht="14.25">
      <c r="A196" s="27" t="s">
        <v>130</v>
      </c>
      <c r="B196" s="27" t="s">
        <v>58</v>
      </c>
      <c r="C196" s="39" t="s">
        <v>523</v>
      </c>
      <c r="D196" s="27">
        <v>2</v>
      </c>
      <c r="E196" s="28">
        <v>271700</v>
      </c>
      <c r="F196" s="135">
        <v>33</v>
      </c>
      <c r="G196" s="29">
        <v>48</v>
      </c>
      <c r="H196" s="136">
        <v>540.39914499999998</v>
      </c>
      <c r="I196" s="134">
        <v>0.52934304505694674</v>
      </c>
      <c r="J196" s="29">
        <v>1</v>
      </c>
      <c r="K196" s="36">
        <v>100</v>
      </c>
      <c r="L196" s="29">
        <v>4.5</v>
      </c>
      <c r="M196" s="29">
        <v>4</v>
      </c>
      <c r="N196" s="36">
        <v>7</v>
      </c>
      <c r="O196" s="29">
        <v>4</v>
      </c>
      <c r="P196" s="29"/>
      <c r="Q196" s="29"/>
      <c r="R196" s="29">
        <v>2</v>
      </c>
    </row>
    <row r="197" spans="1:18" ht="14.25">
      <c r="A197" s="42" t="s">
        <v>17</v>
      </c>
      <c r="B197" s="27" t="s">
        <v>58</v>
      </c>
      <c r="C197" s="39" t="s">
        <v>63</v>
      </c>
      <c r="D197" s="27">
        <v>2</v>
      </c>
      <c r="E197" s="28">
        <v>442600</v>
      </c>
      <c r="F197" s="135">
        <v>75.5</v>
      </c>
      <c r="G197" s="29">
        <v>78.5</v>
      </c>
      <c r="H197" s="136">
        <v>540.76294796721311</v>
      </c>
      <c r="I197" s="134">
        <v>0.83024233189559549</v>
      </c>
      <c r="J197" s="29">
        <v>6.5</v>
      </c>
      <c r="K197" s="36">
        <v>94</v>
      </c>
      <c r="L197" s="29">
        <v>6.5</v>
      </c>
      <c r="M197" s="29">
        <v>7</v>
      </c>
      <c r="N197" s="29">
        <v>5.5</v>
      </c>
      <c r="O197" s="29">
        <v>2</v>
      </c>
      <c r="P197" s="29"/>
      <c r="Q197" s="29"/>
      <c r="R197" s="29">
        <v>1</v>
      </c>
    </row>
    <row r="198" spans="1:18" ht="14.25">
      <c r="A198" s="41" t="s">
        <v>138</v>
      </c>
      <c r="B198" s="27" t="s">
        <v>45</v>
      </c>
      <c r="C198" s="39" t="s">
        <v>539</v>
      </c>
      <c r="D198" s="27">
        <v>2</v>
      </c>
      <c r="E198" s="28">
        <v>266600</v>
      </c>
      <c r="F198" s="135">
        <v>47</v>
      </c>
      <c r="G198" s="29">
        <v>76.5</v>
      </c>
      <c r="H198" s="136">
        <v>541.29964125000004</v>
      </c>
      <c r="I198" s="134">
        <v>0.50523997688139966</v>
      </c>
      <c r="J198" s="29">
        <v>4</v>
      </c>
      <c r="K198" s="29">
        <v>39.5</v>
      </c>
      <c r="L198" s="29">
        <v>7.5</v>
      </c>
      <c r="M198" s="29">
        <v>4</v>
      </c>
      <c r="N198" s="29">
        <v>1</v>
      </c>
      <c r="O198" s="29">
        <v>3.5</v>
      </c>
      <c r="P198" s="29"/>
      <c r="Q198" s="29">
        <v>1</v>
      </c>
      <c r="R198" s="29">
        <v>1</v>
      </c>
    </row>
    <row r="199" spans="1:18" ht="14.25">
      <c r="A199" s="41" t="s">
        <v>304</v>
      </c>
      <c r="B199" s="27" t="s">
        <v>45</v>
      </c>
      <c r="C199" s="39" t="s">
        <v>305</v>
      </c>
      <c r="D199" s="27">
        <v>2</v>
      </c>
      <c r="E199" s="28">
        <v>411600</v>
      </c>
      <c r="F199" s="135">
        <v>87.5</v>
      </c>
      <c r="G199" s="29">
        <v>86</v>
      </c>
      <c r="H199" s="136">
        <v>543.09435333045735</v>
      </c>
      <c r="I199" s="134">
        <v>0.83712196218050638</v>
      </c>
      <c r="J199" s="29">
        <v>5.5</v>
      </c>
      <c r="K199" s="29">
        <v>62</v>
      </c>
      <c r="L199" s="29">
        <v>9.5</v>
      </c>
      <c r="M199" s="29">
        <v>5</v>
      </c>
      <c r="N199" s="29">
        <v>4</v>
      </c>
      <c r="O199" s="29">
        <v>3</v>
      </c>
      <c r="P199" s="29">
        <v>17</v>
      </c>
      <c r="Q199" s="29">
        <v>4</v>
      </c>
      <c r="R199" s="29">
        <v>2.5</v>
      </c>
    </row>
    <row r="200" spans="1:18" ht="14.25">
      <c r="A200" s="41" t="s">
        <v>138</v>
      </c>
      <c r="B200" s="27" t="s">
        <v>18</v>
      </c>
      <c r="C200" s="39" t="s">
        <v>140</v>
      </c>
      <c r="D200" s="27">
        <v>2</v>
      </c>
      <c r="E200" s="28">
        <v>363400</v>
      </c>
      <c r="F200" s="135">
        <v>62</v>
      </c>
      <c r="G200" s="29">
        <v>73.5</v>
      </c>
      <c r="H200" s="136">
        <v>543.26835461538462</v>
      </c>
      <c r="I200" s="134">
        <v>0.76745016666363663</v>
      </c>
      <c r="J200" s="29">
        <v>4</v>
      </c>
      <c r="K200" s="29">
        <v>52</v>
      </c>
      <c r="L200" s="29">
        <v>8.5</v>
      </c>
      <c r="M200" s="29">
        <v>1</v>
      </c>
      <c r="N200" s="29">
        <v>2.5</v>
      </c>
      <c r="O200" s="29">
        <v>3.5</v>
      </c>
      <c r="P200" s="29"/>
      <c r="Q200" s="29"/>
      <c r="R200" s="29">
        <v>2.5</v>
      </c>
    </row>
    <row r="201" spans="1:18" ht="14.25">
      <c r="A201" s="40" t="s">
        <v>209</v>
      </c>
      <c r="B201" s="27" t="s">
        <v>106</v>
      </c>
      <c r="C201" s="39" t="s">
        <v>255</v>
      </c>
      <c r="D201" s="27">
        <v>2</v>
      </c>
      <c r="E201" s="28">
        <v>425200</v>
      </c>
      <c r="F201" s="135">
        <v>79.5</v>
      </c>
      <c r="G201" s="29">
        <v>78</v>
      </c>
      <c r="H201" s="136">
        <v>543.30070062413313</v>
      </c>
      <c r="I201" s="134">
        <v>0.81999604946489357</v>
      </c>
      <c r="J201" s="29">
        <v>6</v>
      </c>
      <c r="K201" s="36">
        <v>81</v>
      </c>
      <c r="L201" s="29">
        <v>11</v>
      </c>
      <c r="M201" s="29">
        <v>8</v>
      </c>
      <c r="N201" s="29">
        <v>4</v>
      </c>
      <c r="O201" s="29">
        <v>5.5</v>
      </c>
      <c r="P201" s="29"/>
      <c r="Q201" s="29">
        <v>2</v>
      </c>
      <c r="R201" s="29">
        <v>4</v>
      </c>
    </row>
    <row r="202" spans="1:18" ht="14.25">
      <c r="A202" s="42" t="s">
        <v>17</v>
      </c>
      <c r="B202" s="27" t="s">
        <v>70</v>
      </c>
      <c r="C202" s="39" t="s">
        <v>507</v>
      </c>
      <c r="D202" s="157">
        <v>1</v>
      </c>
      <c r="E202" s="28">
        <v>282300</v>
      </c>
      <c r="F202" s="135">
        <v>42</v>
      </c>
      <c r="G202" s="29">
        <v>65</v>
      </c>
      <c r="H202" s="136">
        <v>543.84422857142852</v>
      </c>
      <c r="I202" s="134">
        <v>0.51908245995649605</v>
      </c>
      <c r="J202" s="29">
        <v>6</v>
      </c>
      <c r="K202" s="29">
        <v>50</v>
      </c>
      <c r="L202" s="29">
        <v>6</v>
      </c>
      <c r="M202" s="29">
        <v>8</v>
      </c>
      <c r="N202" s="29"/>
      <c r="O202" s="29">
        <v>4</v>
      </c>
      <c r="P202" s="29"/>
      <c r="Q202" s="29"/>
      <c r="R202" s="29">
        <v>4</v>
      </c>
    </row>
    <row r="203" spans="1:18" ht="14.25">
      <c r="A203" s="42" t="s">
        <v>17</v>
      </c>
      <c r="B203" s="27" t="s">
        <v>45</v>
      </c>
      <c r="C203" s="39" t="s">
        <v>48</v>
      </c>
      <c r="D203" s="27">
        <v>2</v>
      </c>
      <c r="E203" s="28">
        <v>489900</v>
      </c>
      <c r="F203" s="135">
        <v>82</v>
      </c>
      <c r="G203" s="29">
        <v>75</v>
      </c>
      <c r="H203" s="136">
        <v>544.54332795180721</v>
      </c>
      <c r="I203" s="134">
        <v>0.91502279876215931</v>
      </c>
      <c r="J203" s="29">
        <v>6</v>
      </c>
      <c r="K203" s="29">
        <v>74.5</v>
      </c>
      <c r="L203" s="29">
        <v>10</v>
      </c>
      <c r="M203" s="29">
        <v>5.5</v>
      </c>
      <c r="N203" s="29">
        <v>3</v>
      </c>
      <c r="O203" s="29">
        <v>2</v>
      </c>
      <c r="P203" s="29"/>
      <c r="Q203" s="29"/>
      <c r="R203" s="29">
        <v>2.5</v>
      </c>
    </row>
    <row r="204" spans="1:18" ht="14.25">
      <c r="A204" s="41" t="s">
        <v>138</v>
      </c>
      <c r="B204" s="27" t="s">
        <v>34</v>
      </c>
      <c r="C204" s="39" t="s">
        <v>533</v>
      </c>
      <c r="D204" s="157">
        <v>1</v>
      </c>
      <c r="E204" s="28">
        <v>334900</v>
      </c>
      <c r="F204" s="135">
        <v>61</v>
      </c>
      <c r="G204" s="29">
        <v>83</v>
      </c>
      <c r="H204" s="136">
        <v>544.72418327868854</v>
      </c>
      <c r="I204" s="134">
        <v>0.6148065576678472</v>
      </c>
      <c r="J204" s="29">
        <v>8</v>
      </c>
      <c r="K204" s="29">
        <v>63</v>
      </c>
      <c r="L204" s="29">
        <v>4</v>
      </c>
      <c r="M204" s="29">
        <v>7</v>
      </c>
      <c r="N204" s="29">
        <v>3</v>
      </c>
      <c r="O204" s="29">
        <v>2</v>
      </c>
      <c r="P204" s="29">
        <v>5</v>
      </c>
      <c r="Q204" s="29">
        <v>1</v>
      </c>
      <c r="R204" s="29">
        <v>2</v>
      </c>
    </row>
    <row r="205" spans="1:18" ht="14.25">
      <c r="A205" s="41" t="s">
        <v>138</v>
      </c>
      <c r="B205" s="27" t="s">
        <v>82</v>
      </c>
      <c r="C205" s="39" t="s">
        <v>558</v>
      </c>
      <c r="D205" s="27">
        <v>2</v>
      </c>
      <c r="E205" s="28">
        <v>281300</v>
      </c>
      <c r="F205" s="135">
        <v>49.5</v>
      </c>
      <c r="G205" s="29">
        <v>79.5</v>
      </c>
      <c r="H205" s="136">
        <v>545.69382327242533</v>
      </c>
      <c r="I205" s="134">
        <v>0.51660778592104251</v>
      </c>
      <c r="J205" s="29">
        <v>3.5</v>
      </c>
      <c r="K205" s="29">
        <v>45.5</v>
      </c>
      <c r="L205" s="29">
        <v>5.5</v>
      </c>
      <c r="M205" s="29">
        <v>4</v>
      </c>
      <c r="N205" s="29">
        <v>3</v>
      </c>
      <c r="O205" s="29">
        <v>3.5</v>
      </c>
      <c r="P205" s="29"/>
      <c r="Q205" s="29"/>
      <c r="R205" s="29">
        <v>1.5</v>
      </c>
    </row>
    <row r="206" spans="1:18" ht="14.25">
      <c r="A206" s="41" t="s">
        <v>138</v>
      </c>
      <c r="B206" s="27" t="s">
        <v>76</v>
      </c>
      <c r="C206" s="39" t="s">
        <v>551</v>
      </c>
      <c r="D206" s="27">
        <v>2</v>
      </c>
      <c r="E206" s="28">
        <v>254100</v>
      </c>
      <c r="F206" s="135">
        <v>28.5</v>
      </c>
      <c r="G206" s="29">
        <v>50</v>
      </c>
      <c r="H206" s="136">
        <v>549.08517400000005</v>
      </c>
      <c r="I206" s="134">
        <v>0.4628510661814344</v>
      </c>
      <c r="J206" s="29">
        <v>2</v>
      </c>
      <c r="K206" s="36">
        <v>90.5</v>
      </c>
      <c r="L206" s="29">
        <v>3</v>
      </c>
      <c r="M206" s="29">
        <v>4.5</v>
      </c>
      <c r="N206" s="29">
        <v>6</v>
      </c>
      <c r="O206" s="29">
        <v>2</v>
      </c>
      <c r="P206" s="29"/>
      <c r="Q206" s="29"/>
      <c r="R206" s="29">
        <v>2</v>
      </c>
    </row>
    <row r="207" spans="1:18" ht="14.25">
      <c r="A207" s="42" t="s">
        <v>17</v>
      </c>
      <c r="B207" s="27" t="s">
        <v>66</v>
      </c>
      <c r="C207" s="39" t="s">
        <v>503</v>
      </c>
      <c r="D207" s="157">
        <v>1</v>
      </c>
      <c r="E207" s="28">
        <v>343400</v>
      </c>
      <c r="F207" s="135">
        <v>66</v>
      </c>
      <c r="G207" s="29">
        <v>90</v>
      </c>
      <c r="H207" s="136">
        <v>550.64189999999996</v>
      </c>
      <c r="I207" s="134">
        <v>0.62363579669473024</v>
      </c>
      <c r="J207" s="29">
        <v>4</v>
      </c>
      <c r="K207" s="36">
        <v>87</v>
      </c>
      <c r="L207" s="29">
        <v>12</v>
      </c>
      <c r="M207" s="29">
        <v>4</v>
      </c>
      <c r="N207" s="29">
        <v>4</v>
      </c>
      <c r="O207" s="29">
        <v>3</v>
      </c>
      <c r="P207" s="29"/>
      <c r="Q207" s="29"/>
      <c r="R207" s="29">
        <v>4</v>
      </c>
    </row>
    <row r="208" spans="1:18" ht="14.25">
      <c r="A208" s="42" t="s">
        <v>17</v>
      </c>
      <c r="B208" s="27" t="s">
        <v>76</v>
      </c>
      <c r="C208" s="39" t="s">
        <v>510</v>
      </c>
      <c r="D208" s="27">
        <v>2</v>
      </c>
      <c r="E208" s="28">
        <v>318300</v>
      </c>
      <c r="F208" s="135">
        <v>60</v>
      </c>
      <c r="G208" s="29">
        <v>84</v>
      </c>
      <c r="H208" s="136">
        <v>551.05450919699922</v>
      </c>
      <c r="I208" s="134">
        <v>0.57763291279629447</v>
      </c>
      <c r="J208" s="29">
        <v>6.5</v>
      </c>
      <c r="K208" s="29">
        <v>57</v>
      </c>
      <c r="L208" s="29">
        <v>10</v>
      </c>
      <c r="M208" s="29">
        <v>6.5</v>
      </c>
      <c r="N208" s="29">
        <v>5.5</v>
      </c>
      <c r="O208" s="29">
        <v>2</v>
      </c>
      <c r="P208" s="29"/>
      <c r="Q208" s="29"/>
      <c r="R208" s="29">
        <v>2.5</v>
      </c>
    </row>
    <row r="209" spans="1:18" ht="14.25">
      <c r="A209" s="41" t="s">
        <v>138</v>
      </c>
      <c r="B209" s="27" t="s">
        <v>37</v>
      </c>
      <c r="C209" s="39" t="s">
        <v>160</v>
      </c>
      <c r="D209" s="27">
        <v>2</v>
      </c>
      <c r="E209" s="28">
        <v>383800</v>
      </c>
      <c r="F209" s="135">
        <v>72.5</v>
      </c>
      <c r="G209" s="29">
        <v>76.5</v>
      </c>
      <c r="H209" s="136">
        <v>553.20727243176191</v>
      </c>
      <c r="I209" s="134">
        <v>0.77911830387071324</v>
      </c>
      <c r="J209" s="29">
        <v>5</v>
      </c>
      <c r="K209" s="29">
        <v>47</v>
      </c>
      <c r="L209" s="29">
        <v>10.5</v>
      </c>
      <c r="M209" s="29">
        <v>4</v>
      </c>
      <c r="N209" s="29">
        <v>2.5</v>
      </c>
      <c r="O209" s="29">
        <v>3</v>
      </c>
      <c r="P209" s="29"/>
      <c r="Q209" s="29">
        <v>2</v>
      </c>
      <c r="R209" s="29">
        <v>2</v>
      </c>
    </row>
    <row r="210" spans="1:18" ht="14.25">
      <c r="A210" s="40" t="s">
        <v>209</v>
      </c>
      <c r="B210" s="27" t="s">
        <v>100</v>
      </c>
      <c r="C210" s="39" t="s">
        <v>254</v>
      </c>
      <c r="D210" s="27">
        <v>2</v>
      </c>
      <c r="E210" s="28">
        <v>437000</v>
      </c>
      <c r="F210" s="135">
        <v>74.5</v>
      </c>
      <c r="G210" s="29">
        <v>68</v>
      </c>
      <c r="H210" s="136">
        <v>553.28196563636368</v>
      </c>
      <c r="I210" s="134">
        <v>0.93632909533882569</v>
      </c>
      <c r="J210" s="36">
        <v>11.5</v>
      </c>
      <c r="K210" s="29">
        <v>62</v>
      </c>
      <c r="L210" s="29">
        <v>7.5</v>
      </c>
      <c r="M210" s="29">
        <v>10.5</v>
      </c>
      <c r="N210" s="29">
        <v>2.5</v>
      </c>
      <c r="O210" s="35">
        <v>6.5</v>
      </c>
      <c r="P210" s="29"/>
      <c r="Q210" s="36">
        <v>5.5</v>
      </c>
      <c r="R210" s="29">
        <v>4</v>
      </c>
    </row>
    <row r="211" spans="1:18" ht="14.25">
      <c r="A211" s="41" t="s">
        <v>304</v>
      </c>
      <c r="B211" s="27" t="s">
        <v>34</v>
      </c>
      <c r="C211" s="39" t="s">
        <v>567</v>
      </c>
      <c r="D211" s="27">
        <v>2</v>
      </c>
      <c r="E211" s="28">
        <v>379100</v>
      </c>
      <c r="F211" s="135">
        <v>74</v>
      </c>
      <c r="G211" s="29">
        <v>87.5</v>
      </c>
      <c r="H211" s="136">
        <v>553.30797290280861</v>
      </c>
      <c r="I211" s="134">
        <v>0.68968671816455307</v>
      </c>
      <c r="J211" s="29">
        <v>4.5</v>
      </c>
      <c r="K211" s="36">
        <v>88</v>
      </c>
      <c r="L211" s="29">
        <v>8.5</v>
      </c>
      <c r="M211" s="29">
        <v>5.5</v>
      </c>
      <c r="N211" s="36">
        <v>8.5</v>
      </c>
      <c r="O211" s="29">
        <v>1.5</v>
      </c>
      <c r="P211" s="29"/>
      <c r="Q211" s="29"/>
      <c r="R211" s="29">
        <v>2</v>
      </c>
    </row>
    <row r="212" spans="1:18" ht="14.25">
      <c r="A212" s="41" t="s">
        <v>138</v>
      </c>
      <c r="B212" s="27" t="s">
        <v>116</v>
      </c>
      <c r="C212" s="39" t="s">
        <v>561</v>
      </c>
      <c r="D212" s="157">
        <v>1</v>
      </c>
      <c r="E212" s="28">
        <v>284800</v>
      </c>
      <c r="F212" s="135">
        <v>47</v>
      </c>
      <c r="G212" s="29">
        <v>76</v>
      </c>
      <c r="H212" s="136">
        <v>553.83056340425526</v>
      </c>
      <c r="I212" s="134">
        <v>0.51423669768133962</v>
      </c>
      <c r="J212" s="29">
        <v>4</v>
      </c>
      <c r="K212" s="29">
        <v>66</v>
      </c>
      <c r="L212" s="29">
        <v>8</v>
      </c>
      <c r="M212" s="29">
        <v>4</v>
      </c>
      <c r="N212" s="29">
        <v>3</v>
      </c>
      <c r="O212" s="29">
        <v>1</v>
      </c>
      <c r="P212" s="29"/>
      <c r="Q212" s="29"/>
      <c r="R212" s="16">
        <v>5</v>
      </c>
    </row>
    <row r="213" spans="1:18" ht="14.25">
      <c r="A213" s="42" t="s">
        <v>17</v>
      </c>
      <c r="B213" s="27" t="s">
        <v>90</v>
      </c>
      <c r="C213" s="39" t="s">
        <v>92</v>
      </c>
      <c r="D213" s="27">
        <v>2</v>
      </c>
      <c r="E213" s="28">
        <v>399600</v>
      </c>
      <c r="F213" s="135">
        <v>77</v>
      </c>
      <c r="G213" s="29">
        <v>73</v>
      </c>
      <c r="H213" s="136">
        <v>554.65621714285714</v>
      </c>
      <c r="I213" s="134">
        <v>0.81676543956280367</v>
      </c>
      <c r="J213" s="29">
        <v>4.5</v>
      </c>
      <c r="K213" s="29">
        <v>75</v>
      </c>
      <c r="L213" s="29">
        <v>14</v>
      </c>
      <c r="M213" s="29">
        <v>12</v>
      </c>
      <c r="N213" s="29">
        <v>2.5</v>
      </c>
      <c r="O213" s="29">
        <v>2.5</v>
      </c>
      <c r="P213" s="29"/>
      <c r="Q213" s="29">
        <v>1</v>
      </c>
      <c r="R213" s="29">
        <v>3</v>
      </c>
    </row>
    <row r="214" spans="1:18" ht="14.25">
      <c r="A214" s="42" t="s">
        <v>17</v>
      </c>
      <c r="B214" s="27" t="s">
        <v>90</v>
      </c>
      <c r="C214" s="39" t="s">
        <v>97</v>
      </c>
      <c r="D214" s="27">
        <v>2</v>
      </c>
      <c r="E214" s="28">
        <v>465600</v>
      </c>
      <c r="F214" s="135">
        <v>84.5</v>
      </c>
      <c r="G214" s="29">
        <v>77.5</v>
      </c>
      <c r="H214" s="136">
        <v>555.01924925217395</v>
      </c>
      <c r="I214" s="134">
        <v>0.90995954122504052</v>
      </c>
      <c r="J214" s="29">
        <v>5.5</v>
      </c>
      <c r="K214" s="29">
        <v>76</v>
      </c>
      <c r="L214" s="29">
        <v>14.5</v>
      </c>
      <c r="M214" s="29">
        <v>10</v>
      </c>
      <c r="N214" s="29">
        <v>3.5</v>
      </c>
      <c r="O214" s="29">
        <v>1</v>
      </c>
      <c r="P214" s="29"/>
      <c r="Q214" s="29"/>
      <c r="R214" s="29">
        <v>3</v>
      </c>
    </row>
    <row r="215" spans="1:18" ht="14.25">
      <c r="A215" s="42" t="s">
        <v>17</v>
      </c>
      <c r="B215" s="27" t="s">
        <v>70</v>
      </c>
      <c r="C215" s="39" t="s">
        <v>75</v>
      </c>
      <c r="D215" s="157">
        <v>1</v>
      </c>
      <c r="E215" s="28">
        <v>443500</v>
      </c>
      <c r="F215" s="135">
        <v>89</v>
      </c>
      <c r="G215" s="29">
        <v>89</v>
      </c>
      <c r="H215" s="136">
        <v>556.90295000000003</v>
      </c>
      <c r="I215" s="134">
        <v>0.79636855936927609</v>
      </c>
      <c r="J215" s="29">
        <v>9</v>
      </c>
      <c r="K215" s="29">
        <v>75</v>
      </c>
      <c r="L215" s="29">
        <v>8</v>
      </c>
      <c r="M215" s="29">
        <v>8</v>
      </c>
      <c r="N215" s="29">
        <v>2</v>
      </c>
      <c r="O215" s="29">
        <v>3</v>
      </c>
      <c r="P215" s="29"/>
      <c r="Q215" s="29"/>
      <c r="R215" s="29">
        <v>1</v>
      </c>
    </row>
    <row r="216" spans="1:18" ht="14.25">
      <c r="A216" s="42" t="s">
        <v>17</v>
      </c>
      <c r="B216" s="27" t="s">
        <v>116</v>
      </c>
      <c r="C216" s="39" t="s">
        <v>120</v>
      </c>
      <c r="D216" s="27">
        <v>2</v>
      </c>
      <c r="E216" s="28">
        <v>428900</v>
      </c>
      <c r="F216" s="135">
        <v>72.5</v>
      </c>
      <c r="G216" s="29">
        <v>77</v>
      </c>
      <c r="H216" s="136">
        <v>559.24132238235291</v>
      </c>
      <c r="I216" s="134">
        <v>0.77458337942198519</v>
      </c>
      <c r="J216" s="29">
        <v>4.5</v>
      </c>
      <c r="K216" s="29">
        <v>77</v>
      </c>
      <c r="L216" s="29">
        <v>14</v>
      </c>
      <c r="M216" s="29">
        <v>5</v>
      </c>
      <c r="N216" s="29">
        <v>4.5</v>
      </c>
      <c r="O216" s="29">
        <v>2.5</v>
      </c>
      <c r="P216" s="29"/>
      <c r="Q216" s="29">
        <v>3</v>
      </c>
      <c r="R216" s="29">
        <v>3</v>
      </c>
    </row>
    <row r="217" spans="1:18" ht="14.25">
      <c r="A217" s="40" t="s">
        <v>209</v>
      </c>
      <c r="B217" s="27" t="s">
        <v>45</v>
      </c>
      <c r="C217" s="39" t="s">
        <v>223</v>
      </c>
      <c r="D217" s="27">
        <v>2</v>
      </c>
      <c r="E217" s="28">
        <v>447500</v>
      </c>
      <c r="F217" s="135">
        <v>82</v>
      </c>
      <c r="G217" s="29">
        <v>84</v>
      </c>
      <c r="H217" s="136">
        <v>560.53423141513667</v>
      </c>
      <c r="I217" s="134">
        <v>0.80191622701286824</v>
      </c>
      <c r="J217" s="29">
        <v>6.5</v>
      </c>
      <c r="K217" s="29">
        <v>77.5</v>
      </c>
      <c r="L217" s="29">
        <v>11.5</v>
      </c>
      <c r="M217" s="29">
        <v>10.5</v>
      </c>
      <c r="N217" s="29">
        <v>3.5</v>
      </c>
      <c r="O217" s="29">
        <v>2</v>
      </c>
      <c r="P217" s="29"/>
      <c r="Q217" s="29">
        <v>1</v>
      </c>
      <c r="R217" s="29">
        <v>2</v>
      </c>
    </row>
    <row r="218" spans="1:18" ht="14.25">
      <c r="A218" s="40" t="s">
        <v>209</v>
      </c>
      <c r="B218" s="27" t="s">
        <v>24</v>
      </c>
      <c r="C218" s="39" t="s">
        <v>215</v>
      </c>
      <c r="D218" s="27">
        <v>2</v>
      </c>
      <c r="E218" s="28">
        <v>434300</v>
      </c>
      <c r="F218" s="135">
        <v>66.5</v>
      </c>
      <c r="G218" s="29">
        <v>70.5</v>
      </c>
      <c r="H218" s="136">
        <v>562.081892835075</v>
      </c>
      <c r="I218" s="134">
        <v>0.77821033969192666</v>
      </c>
      <c r="J218" s="29">
        <v>7.5</v>
      </c>
      <c r="K218" s="29">
        <v>66.5</v>
      </c>
      <c r="L218" s="29">
        <v>9</v>
      </c>
      <c r="M218" s="29">
        <v>10</v>
      </c>
      <c r="N218" s="29">
        <v>3</v>
      </c>
      <c r="O218" s="29">
        <v>2.5</v>
      </c>
      <c r="P218" s="29"/>
      <c r="Q218" s="29">
        <v>3.5</v>
      </c>
      <c r="R218" s="29">
        <v>3</v>
      </c>
    </row>
    <row r="219" spans="1:18" ht="14.25">
      <c r="A219" s="42" t="s">
        <v>17</v>
      </c>
      <c r="B219" s="27" t="s">
        <v>76</v>
      </c>
      <c r="C219" s="39" t="s">
        <v>80</v>
      </c>
      <c r="D219" s="27">
        <v>2</v>
      </c>
      <c r="E219" s="28">
        <v>340500</v>
      </c>
      <c r="F219" s="135">
        <v>49</v>
      </c>
      <c r="G219" s="29">
        <v>50.5</v>
      </c>
      <c r="H219" s="136">
        <v>562.27291227272724</v>
      </c>
      <c r="I219" s="134">
        <v>0.66566426701068859</v>
      </c>
      <c r="J219" s="29">
        <v>6</v>
      </c>
      <c r="K219" s="29">
        <v>62.5</v>
      </c>
      <c r="L219" s="29">
        <v>8.5</v>
      </c>
      <c r="M219" s="29">
        <v>8</v>
      </c>
      <c r="N219" s="29">
        <v>4</v>
      </c>
      <c r="O219" s="29">
        <v>2</v>
      </c>
      <c r="P219" s="29"/>
      <c r="Q219" s="29">
        <v>1</v>
      </c>
      <c r="R219" s="29">
        <v>1.5</v>
      </c>
    </row>
    <row r="220" spans="1:18" ht="14.25">
      <c r="A220" s="42" t="s">
        <v>17</v>
      </c>
      <c r="B220" s="27" t="s">
        <v>45</v>
      </c>
      <c r="C220" s="39" t="s">
        <v>46</v>
      </c>
      <c r="D220" s="27">
        <v>2</v>
      </c>
      <c r="E220" s="28">
        <v>273500</v>
      </c>
      <c r="F220" s="135">
        <v>59.5</v>
      </c>
      <c r="G220" s="29">
        <v>85</v>
      </c>
      <c r="H220" s="136">
        <v>564.82989337349397</v>
      </c>
      <c r="I220" s="134">
        <v>0.57632391160896645</v>
      </c>
      <c r="J220" s="29">
        <v>7.5</v>
      </c>
      <c r="K220" s="29">
        <v>65</v>
      </c>
      <c r="L220" s="29">
        <v>4</v>
      </c>
      <c r="M220" s="29">
        <v>8</v>
      </c>
      <c r="N220" s="29">
        <v>5</v>
      </c>
      <c r="O220" s="29">
        <v>3</v>
      </c>
      <c r="P220" s="29"/>
      <c r="Q220" s="29"/>
      <c r="R220" s="29">
        <v>1</v>
      </c>
    </row>
    <row r="221" spans="1:18" ht="14.25">
      <c r="A221" s="42" t="s">
        <v>17</v>
      </c>
      <c r="B221" s="27" t="s">
        <v>116</v>
      </c>
      <c r="C221" s="39" t="s">
        <v>519</v>
      </c>
      <c r="D221" s="27">
        <v>2</v>
      </c>
      <c r="E221" s="28">
        <v>340000</v>
      </c>
      <c r="F221" s="135">
        <v>52.5</v>
      </c>
      <c r="G221" s="29">
        <v>72.5</v>
      </c>
      <c r="H221" s="136">
        <v>565.37919999999997</v>
      </c>
      <c r="I221" s="134">
        <v>0.60146004741911474</v>
      </c>
      <c r="J221" s="29">
        <v>5.5</v>
      </c>
      <c r="K221" s="36">
        <v>82</v>
      </c>
      <c r="L221" s="29">
        <v>6.5</v>
      </c>
      <c r="M221" s="29">
        <v>6</v>
      </c>
      <c r="N221" s="29">
        <v>2</v>
      </c>
      <c r="O221" s="29">
        <v>2.5</v>
      </c>
      <c r="P221" s="29"/>
      <c r="Q221" s="29"/>
      <c r="R221" s="29">
        <v>2</v>
      </c>
    </row>
    <row r="222" spans="1:18" ht="14.25">
      <c r="A222" s="43" t="s">
        <v>569</v>
      </c>
      <c r="B222" s="43"/>
      <c r="C222" s="44"/>
      <c r="D222" s="43">
        <v>625</v>
      </c>
      <c r="E222" s="32">
        <v>363233.44</v>
      </c>
      <c r="F222" s="137">
        <v>64.649600000000007</v>
      </c>
      <c r="G222" s="138">
        <v>72.287999999999997</v>
      </c>
      <c r="H222" s="136">
        <v>565.76958038455041</v>
      </c>
      <c r="I222" s="139">
        <v>0.74628309947932581</v>
      </c>
      <c r="J222" s="33">
        <v>5.6152597402597406</v>
      </c>
      <c r="K222" s="33">
        <v>72.28365384615384</v>
      </c>
      <c r="L222" s="33">
        <v>8.7864077669902905</v>
      </c>
      <c r="M222" s="33">
        <v>6.2401315789473681</v>
      </c>
      <c r="N222" s="33">
        <v>4</v>
      </c>
      <c r="O222" s="33">
        <v>2.7366412213740459</v>
      </c>
      <c r="P222" s="33">
        <v>13.164179104477611</v>
      </c>
      <c r="Q222" s="33">
        <v>2.5015673981191222</v>
      </c>
      <c r="R222" s="33">
        <v>2.6351851851851853</v>
      </c>
    </row>
    <row r="223" spans="1:18" ht="14.25">
      <c r="A223" s="42" t="s">
        <v>17</v>
      </c>
      <c r="B223" s="27" t="s">
        <v>106</v>
      </c>
      <c r="C223" s="39" t="s">
        <v>112</v>
      </c>
      <c r="D223" s="157">
        <v>1</v>
      </c>
      <c r="E223" s="28">
        <v>487100</v>
      </c>
      <c r="F223" s="135">
        <v>69</v>
      </c>
      <c r="G223" s="29">
        <v>62</v>
      </c>
      <c r="H223" s="136">
        <v>566.31940260869578</v>
      </c>
      <c r="I223" s="134">
        <v>0.86011533024689035</v>
      </c>
      <c r="J223" s="29">
        <v>3</v>
      </c>
      <c r="K223" s="29">
        <v>75</v>
      </c>
      <c r="L223" s="29">
        <v>10</v>
      </c>
      <c r="M223" s="29">
        <v>6</v>
      </c>
      <c r="N223" s="29"/>
      <c r="O223" s="29">
        <v>3</v>
      </c>
      <c r="P223" s="29"/>
      <c r="Q223" s="29">
        <v>1</v>
      </c>
      <c r="R223" s="29">
        <v>2</v>
      </c>
    </row>
    <row r="224" spans="1:18" ht="14.25">
      <c r="A224" s="41" t="s">
        <v>138</v>
      </c>
      <c r="B224" s="27" t="s">
        <v>66</v>
      </c>
      <c r="C224" s="39" t="s">
        <v>546</v>
      </c>
      <c r="D224" s="157">
        <v>1</v>
      </c>
      <c r="E224" s="28">
        <v>359500</v>
      </c>
      <c r="F224" s="135">
        <v>59</v>
      </c>
      <c r="G224" s="29">
        <v>76</v>
      </c>
      <c r="H224" s="136">
        <v>566.67680338983052</v>
      </c>
      <c r="I224" s="134">
        <v>0.63440041633871391</v>
      </c>
      <c r="J224" s="36">
        <v>10</v>
      </c>
      <c r="K224" s="29">
        <v>57</v>
      </c>
      <c r="L224" s="29">
        <v>8</v>
      </c>
      <c r="M224" s="29">
        <v>11</v>
      </c>
      <c r="N224" s="29">
        <v>2</v>
      </c>
      <c r="O224" s="29">
        <v>2</v>
      </c>
      <c r="P224" s="29"/>
      <c r="Q224" s="29">
        <v>1</v>
      </c>
      <c r="R224" s="29">
        <v>2</v>
      </c>
    </row>
    <row r="225" spans="1:18" ht="14.25">
      <c r="A225" s="42" t="s">
        <v>17</v>
      </c>
      <c r="B225" s="27" t="s">
        <v>24</v>
      </c>
      <c r="C225" s="39" t="s">
        <v>27</v>
      </c>
      <c r="D225" s="27">
        <v>2</v>
      </c>
      <c r="E225" s="28">
        <v>480100</v>
      </c>
      <c r="F225" s="135">
        <v>96.5</v>
      </c>
      <c r="G225" s="29">
        <v>93.5</v>
      </c>
      <c r="H225" s="136">
        <v>567.44516253957931</v>
      </c>
      <c r="I225" s="134">
        <v>0.84634014779385636</v>
      </c>
      <c r="J225" s="29">
        <v>8</v>
      </c>
      <c r="K225" s="36">
        <v>84.5</v>
      </c>
      <c r="L225" s="29">
        <v>9</v>
      </c>
      <c r="M225" s="29">
        <v>9</v>
      </c>
      <c r="N225" s="36">
        <v>7.5</v>
      </c>
      <c r="O225" s="29">
        <v>2.5</v>
      </c>
      <c r="P225" s="29"/>
      <c r="Q225" s="29"/>
      <c r="R225" s="29">
        <v>3</v>
      </c>
    </row>
    <row r="226" spans="1:18" ht="14.25">
      <c r="A226" s="41" t="s">
        <v>138</v>
      </c>
      <c r="B226" s="27" t="s">
        <v>29</v>
      </c>
      <c r="C226" s="39" t="s">
        <v>149</v>
      </c>
      <c r="D226" s="27">
        <v>2</v>
      </c>
      <c r="E226" s="28">
        <v>420400</v>
      </c>
      <c r="F226" s="135">
        <v>58.5</v>
      </c>
      <c r="G226" s="29">
        <v>63.5</v>
      </c>
      <c r="H226" s="136">
        <v>567.7702213958944</v>
      </c>
      <c r="I226" s="134">
        <v>0.94412291422394046</v>
      </c>
      <c r="J226" s="29">
        <v>7</v>
      </c>
      <c r="K226" s="29">
        <v>66</v>
      </c>
      <c r="L226" s="29">
        <v>7.5</v>
      </c>
      <c r="M226" s="29">
        <v>3.5</v>
      </c>
      <c r="N226" s="29">
        <v>4</v>
      </c>
      <c r="O226" s="29">
        <v>1</v>
      </c>
      <c r="P226" s="29"/>
      <c r="Q226" s="29"/>
      <c r="R226" s="16">
        <v>8</v>
      </c>
    </row>
    <row r="227" spans="1:18" ht="14.25">
      <c r="A227" s="41" t="s">
        <v>265</v>
      </c>
      <c r="B227" s="27" t="s">
        <v>58</v>
      </c>
      <c r="C227" s="39" t="s">
        <v>279</v>
      </c>
      <c r="D227" s="27">
        <v>2</v>
      </c>
      <c r="E227" s="28">
        <v>249700</v>
      </c>
      <c r="F227" s="135">
        <v>38.5</v>
      </c>
      <c r="G227" s="29">
        <v>66</v>
      </c>
      <c r="H227" s="136">
        <v>568.32839920204401</v>
      </c>
      <c r="I227" s="134">
        <v>0.50456709549655421</v>
      </c>
      <c r="J227" s="29">
        <v>5.5</v>
      </c>
      <c r="K227" s="29">
        <v>71</v>
      </c>
      <c r="L227" s="29">
        <v>6</v>
      </c>
      <c r="M227" s="29">
        <v>5</v>
      </c>
      <c r="N227" s="29">
        <v>2.5</v>
      </c>
      <c r="O227" s="29">
        <v>1</v>
      </c>
      <c r="P227" s="29"/>
      <c r="Q227" s="29">
        <v>2</v>
      </c>
      <c r="R227" s="29">
        <v>1.5</v>
      </c>
    </row>
    <row r="228" spans="1:18" ht="14.25">
      <c r="A228" s="41" t="s">
        <v>138</v>
      </c>
      <c r="B228" s="27" t="s">
        <v>90</v>
      </c>
      <c r="C228" s="39" t="s">
        <v>189</v>
      </c>
      <c r="D228" s="27">
        <v>2</v>
      </c>
      <c r="E228" s="28">
        <v>481800</v>
      </c>
      <c r="F228" s="135">
        <v>69.5</v>
      </c>
      <c r="G228" s="29">
        <v>67</v>
      </c>
      <c r="H228" s="136">
        <v>568.44564489604988</v>
      </c>
      <c r="I228" s="134">
        <v>0.85743834958619547</v>
      </c>
      <c r="J228" s="29">
        <v>9</v>
      </c>
      <c r="K228" s="29">
        <v>63.5</v>
      </c>
      <c r="L228" s="29">
        <v>10.5</v>
      </c>
      <c r="M228" s="29">
        <v>7.5</v>
      </c>
      <c r="N228" s="29">
        <v>2.5</v>
      </c>
      <c r="O228" s="29">
        <v>3.5</v>
      </c>
      <c r="P228" s="29"/>
      <c r="Q228" s="29">
        <v>3.5</v>
      </c>
      <c r="R228" s="29">
        <v>3</v>
      </c>
    </row>
    <row r="229" spans="1:18" ht="14.25">
      <c r="A229" s="40" t="s">
        <v>209</v>
      </c>
      <c r="B229" s="27" t="s">
        <v>18</v>
      </c>
      <c r="C229" s="39" t="s">
        <v>211</v>
      </c>
      <c r="D229" s="27">
        <v>2</v>
      </c>
      <c r="E229" s="28">
        <v>449800</v>
      </c>
      <c r="F229" s="135">
        <v>41.5</v>
      </c>
      <c r="G229" s="156">
        <v>39</v>
      </c>
      <c r="H229" s="136">
        <v>568.45533943661974</v>
      </c>
      <c r="I229" s="134">
        <v>0.8302369182082886</v>
      </c>
      <c r="J229" s="29">
        <v>6</v>
      </c>
      <c r="K229" s="36">
        <v>87</v>
      </c>
      <c r="L229" s="29">
        <v>5</v>
      </c>
      <c r="M229" s="29">
        <v>6</v>
      </c>
      <c r="N229" s="29">
        <v>1.5</v>
      </c>
      <c r="O229" s="29">
        <v>2</v>
      </c>
      <c r="P229" s="29"/>
      <c r="Q229" s="36">
        <v>8</v>
      </c>
      <c r="R229" s="29">
        <v>2</v>
      </c>
    </row>
    <row r="230" spans="1:18" ht="14.25">
      <c r="A230" s="38" t="s">
        <v>288</v>
      </c>
      <c r="B230" s="27" t="s">
        <v>82</v>
      </c>
      <c r="C230" s="39" t="s">
        <v>299</v>
      </c>
      <c r="D230" s="27">
        <v>2</v>
      </c>
      <c r="E230" s="28">
        <v>490300</v>
      </c>
      <c r="F230" s="135">
        <v>72</v>
      </c>
      <c r="G230" s="29">
        <v>70.5</v>
      </c>
      <c r="H230" s="136">
        <v>571.26624480186479</v>
      </c>
      <c r="I230" s="134">
        <v>0.8582723516522528</v>
      </c>
      <c r="J230" s="29">
        <v>5</v>
      </c>
      <c r="K230" s="29">
        <v>66</v>
      </c>
      <c r="L230" s="29">
        <v>2</v>
      </c>
      <c r="M230" s="29">
        <v>4</v>
      </c>
      <c r="N230" s="29">
        <v>3</v>
      </c>
      <c r="O230" s="29">
        <v>2</v>
      </c>
      <c r="P230" s="29">
        <v>17</v>
      </c>
      <c r="Q230" s="29">
        <v>1.5</v>
      </c>
      <c r="R230" s="29">
        <v>2</v>
      </c>
    </row>
    <row r="231" spans="1:18" ht="14.25">
      <c r="A231" s="40" t="s">
        <v>209</v>
      </c>
      <c r="B231" s="27" t="s">
        <v>18</v>
      </c>
      <c r="C231" s="39" t="s">
        <v>213</v>
      </c>
      <c r="D231" s="27">
        <v>2</v>
      </c>
      <c r="E231" s="28">
        <v>415800</v>
      </c>
      <c r="F231" s="135">
        <v>69.5</v>
      </c>
      <c r="G231" s="29">
        <v>77.5</v>
      </c>
      <c r="H231" s="136">
        <v>573.63393312808989</v>
      </c>
      <c r="I231" s="134">
        <v>0.78210830222545935</v>
      </c>
      <c r="J231" s="29">
        <v>2.5</v>
      </c>
      <c r="K231" s="29">
        <v>76.5</v>
      </c>
      <c r="L231" s="29">
        <v>13.5</v>
      </c>
      <c r="M231" s="29">
        <v>8</v>
      </c>
      <c r="N231" s="29">
        <v>6.5</v>
      </c>
      <c r="O231" s="29">
        <v>1</v>
      </c>
      <c r="P231" s="29"/>
      <c r="Q231" s="29">
        <v>1</v>
      </c>
      <c r="R231" s="29">
        <v>3</v>
      </c>
    </row>
    <row r="232" spans="1:18" ht="14.25">
      <c r="A232" s="41" t="s">
        <v>138</v>
      </c>
      <c r="B232" s="27" t="s">
        <v>76</v>
      </c>
      <c r="C232" s="39" t="s">
        <v>556</v>
      </c>
      <c r="D232" s="27">
        <v>2</v>
      </c>
      <c r="E232" s="28">
        <v>364700</v>
      </c>
      <c r="F232" s="135">
        <v>59.5</v>
      </c>
      <c r="G232" s="29">
        <v>76</v>
      </c>
      <c r="H232" s="136">
        <v>576.13418625988697</v>
      </c>
      <c r="I232" s="134">
        <v>0.63344642641016113</v>
      </c>
      <c r="J232" s="29">
        <v>4</v>
      </c>
      <c r="K232" s="36">
        <v>92</v>
      </c>
      <c r="L232" s="29">
        <v>7</v>
      </c>
      <c r="M232" s="29">
        <v>8</v>
      </c>
      <c r="N232" s="29">
        <v>3</v>
      </c>
      <c r="O232" s="29">
        <v>1</v>
      </c>
      <c r="P232" s="29"/>
      <c r="Q232" s="29">
        <v>2</v>
      </c>
      <c r="R232" s="29">
        <v>3</v>
      </c>
    </row>
    <row r="233" spans="1:18" ht="14.25">
      <c r="A233" s="40" t="s">
        <v>209</v>
      </c>
      <c r="B233" s="27" t="s">
        <v>90</v>
      </c>
      <c r="C233" s="39" t="s">
        <v>249</v>
      </c>
      <c r="D233" s="27">
        <v>2</v>
      </c>
      <c r="E233" s="28">
        <v>482600</v>
      </c>
      <c r="F233" s="135">
        <v>80</v>
      </c>
      <c r="G233" s="29">
        <v>77.5</v>
      </c>
      <c r="H233" s="136">
        <v>576.14460802063797</v>
      </c>
      <c r="I233" s="134">
        <v>0.83881755478406883</v>
      </c>
      <c r="J233" s="36">
        <v>10.5</v>
      </c>
      <c r="K233" s="29">
        <v>61</v>
      </c>
      <c r="L233" s="29">
        <v>13</v>
      </c>
      <c r="M233" s="29">
        <v>8.5</v>
      </c>
      <c r="N233" s="29">
        <v>2</v>
      </c>
      <c r="O233" s="29">
        <v>4</v>
      </c>
      <c r="P233" s="29"/>
      <c r="Q233" s="29">
        <v>3.5</v>
      </c>
      <c r="R233" s="29">
        <v>2.5</v>
      </c>
    </row>
    <row r="234" spans="1:18" ht="14.25">
      <c r="A234" s="42" t="s">
        <v>17</v>
      </c>
      <c r="B234" s="27" t="s">
        <v>70</v>
      </c>
      <c r="C234" s="39" t="s">
        <v>73</v>
      </c>
      <c r="D234" s="157">
        <v>1</v>
      </c>
      <c r="E234" s="28">
        <v>398700</v>
      </c>
      <c r="F234" s="135">
        <v>72</v>
      </c>
      <c r="G234" s="29">
        <v>83</v>
      </c>
      <c r="H234" s="136">
        <v>577.13541625000005</v>
      </c>
      <c r="I234" s="134">
        <v>0.69082573824804672</v>
      </c>
      <c r="J234" s="29">
        <v>5</v>
      </c>
      <c r="K234" s="29">
        <v>54</v>
      </c>
      <c r="L234" s="29">
        <v>18</v>
      </c>
      <c r="M234" s="29">
        <v>6</v>
      </c>
      <c r="N234" s="29">
        <v>2</v>
      </c>
      <c r="O234" s="29">
        <v>1</v>
      </c>
      <c r="P234" s="29"/>
      <c r="Q234" s="29"/>
      <c r="R234" s="29">
        <v>3</v>
      </c>
    </row>
    <row r="235" spans="1:18" ht="14.25">
      <c r="A235" s="40" t="s">
        <v>209</v>
      </c>
      <c r="B235" s="27" t="s">
        <v>37</v>
      </c>
      <c r="C235" s="39" t="s">
        <v>219</v>
      </c>
      <c r="D235" s="27">
        <v>2</v>
      </c>
      <c r="E235" s="28">
        <v>333300</v>
      </c>
      <c r="F235" s="135">
        <v>58.5</v>
      </c>
      <c r="G235" s="29">
        <v>81</v>
      </c>
      <c r="H235" s="136">
        <v>580.17039696933966</v>
      </c>
      <c r="I235" s="134">
        <v>0.58985776292953329</v>
      </c>
      <c r="J235" s="29">
        <v>7.5</v>
      </c>
      <c r="K235" s="29">
        <v>63</v>
      </c>
      <c r="L235" s="29">
        <v>6.5</v>
      </c>
      <c r="M235" s="29">
        <v>8.5</v>
      </c>
      <c r="N235" s="29">
        <v>2.5</v>
      </c>
      <c r="O235" s="29">
        <v>5</v>
      </c>
      <c r="P235" s="29"/>
      <c r="Q235" s="29">
        <v>1</v>
      </c>
      <c r="R235" s="29">
        <v>2</v>
      </c>
    </row>
    <row r="236" spans="1:18" ht="14.25">
      <c r="A236" s="42" t="s">
        <v>17</v>
      </c>
      <c r="B236" s="27" t="s">
        <v>58</v>
      </c>
      <c r="C236" s="39" t="s">
        <v>59</v>
      </c>
      <c r="D236" s="27">
        <v>2</v>
      </c>
      <c r="E236" s="28">
        <v>428500</v>
      </c>
      <c r="F236" s="135">
        <v>65</v>
      </c>
      <c r="G236" s="29">
        <v>73.5</v>
      </c>
      <c r="H236" s="136">
        <v>581.82766794590646</v>
      </c>
      <c r="I236" s="134">
        <v>0.78908768092992387</v>
      </c>
      <c r="J236" s="29">
        <v>2</v>
      </c>
      <c r="K236" s="36">
        <v>95</v>
      </c>
      <c r="L236" s="29">
        <v>8.5</v>
      </c>
      <c r="M236" s="29">
        <v>5</v>
      </c>
      <c r="N236" s="29">
        <v>6</v>
      </c>
      <c r="O236" s="29">
        <v>1.5</v>
      </c>
      <c r="P236" s="29"/>
      <c r="Q236" s="29"/>
      <c r="R236" s="29">
        <v>1</v>
      </c>
    </row>
    <row r="237" spans="1:18" ht="14.25">
      <c r="A237" s="42" t="s">
        <v>17</v>
      </c>
      <c r="B237" s="27" t="s">
        <v>37</v>
      </c>
      <c r="C237" s="39" t="s">
        <v>44</v>
      </c>
      <c r="D237" s="27">
        <v>2</v>
      </c>
      <c r="E237" s="28">
        <v>258900</v>
      </c>
      <c r="F237" s="135">
        <v>55</v>
      </c>
      <c r="G237" s="29">
        <v>88</v>
      </c>
      <c r="H237" s="136">
        <v>581.9308926315789</v>
      </c>
      <c r="I237" s="134">
        <v>0.52197049626376957</v>
      </c>
      <c r="J237" s="29">
        <v>3</v>
      </c>
      <c r="K237" s="29">
        <v>76.5</v>
      </c>
      <c r="L237" s="29">
        <v>4.5</v>
      </c>
      <c r="M237" s="29">
        <v>5.5</v>
      </c>
      <c r="N237" s="29">
        <v>3.5</v>
      </c>
      <c r="O237" s="29">
        <v>3</v>
      </c>
      <c r="P237" s="29"/>
      <c r="Q237" s="29"/>
      <c r="R237" s="29">
        <v>4</v>
      </c>
    </row>
    <row r="238" spans="1:18" ht="14.25">
      <c r="A238" s="42" t="s">
        <v>17</v>
      </c>
      <c r="B238" s="27" t="s">
        <v>90</v>
      </c>
      <c r="C238" s="39" t="s">
        <v>99</v>
      </c>
      <c r="D238" s="27">
        <v>2</v>
      </c>
      <c r="E238" s="28">
        <v>442900</v>
      </c>
      <c r="F238" s="135">
        <v>56</v>
      </c>
      <c r="G238" s="29">
        <v>59.5</v>
      </c>
      <c r="H238" s="136">
        <v>583.32327246126124</v>
      </c>
      <c r="I238" s="134">
        <v>0.75928529392384725</v>
      </c>
      <c r="J238" s="29">
        <v>4.5</v>
      </c>
      <c r="K238" s="36">
        <v>85</v>
      </c>
      <c r="L238" s="29">
        <v>7.5</v>
      </c>
      <c r="M238" s="29">
        <v>5.5</v>
      </c>
      <c r="N238" s="29">
        <v>5</v>
      </c>
      <c r="O238" s="29">
        <v>2</v>
      </c>
      <c r="P238" s="29"/>
      <c r="Q238" s="29"/>
      <c r="R238" s="29">
        <v>1</v>
      </c>
    </row>
    <row r="239" spans="1:18" ht="14.25">
      <c r="A239" s="42" t="s">
        <v>17</v>
      </c>
      <c r="B239" s="27" t="s">
        <v>106</v>
      </c>
      <c r="C239" s="39" t="s">
        <v>111</v>
      </c>
      <c r="D239" s="157">
        <v>1</v>
      </c>
      <c r="E239" s="28">
        <v>419000</v>
      </c>
      <c r="F239" s="135">
        <v>77</v>
      </c>
      <c r="G239" s="29">
        <v>83</v>
      </c>
      <c r="H239" s="136">
        <v>584.38909480519487</v>
      </c>
      <c r="I239" s="134">
        <v>0.71698805423409373</v>
      </c>
      <c r="J239" s="29">
        <v>7</v>
      </c>
      <c r="K239" s="29">
        <v>77</v>
      </c>
      <c r="L239" s="29">
        <v>10</v>
      </c>
      <c r="M239" s="29">
        <v>8</v>
      </c>
      <c r="N239" s="29">
        <v>4</v>
      </c>
      <c r="O239" s="29">
        <v>4</v>
      </c>
      <c r="P239" s="29"/>
      <c r="Q239" s="29">
        <v>1</v>
      </c>
      <c r="R239" s="29">
        <v>3</v>
      </c>
    </row>
    <row r="240" spans="1:18" ht="14.25">
      <c r="A240" s="40" t="s">
        <v>209</v>
      </c>
      <c r="B240" s="27" t="s">
        <v>34</v>
      </c>
      <c r="C240" s="39" t="s">
        <v>217</v>
      </c>
      <c r="D240" s="27">
        <v>2</v>
      </c>
      <c r="E240" s="28">
        <v>489100</v>
      </c>
      <c r="F240" s="135">
        <v>87.5</v>
      </c>
      <c r="G240" s="29">
        <v>85.5</v>
      </c>
      <c r="H240" s="136">
        <v>585.35143342933645</v>
      </c>
      <c r="I240" s="134">
        <v>0.83570003759897094</v>
      </c>
      <c r="J240" s="29">
        <v>8.5</v>
      </c>
      <c r="K240" s="29">
        <v>63.5</v>
      </c>
      <c r="L240" s="29">
        <v>13</v>
      </c>
      <c r="M240" s="29">
        <v>10.5</v>
      </c>
      <c r="N240" s="29">
        <v>5</v>
      </c>
      <c r="O240" s="29">
        <v>4</v>
      </c>
      <c r="P240" s="29"/>
      <c r="Q240" s="29">
        <v>2.5</v>
      </c>
      <c r="R240" s="29">
        <v>3</v>
      </c>
    </row>
    <row r="241" spans="1:18" ht="14.25">
      <c r="A241" s="42" t="s">
        <v>17</v>
      </c>
      <c r="B241" s="27" t="s">
        <v>24</v>
      </c>
      <c r="C241" s="39" t="s">
        <v>25</v>
      </c>
      <c r="D241" s="27">
        <v>2</v>
      </c>
      <c r="E241" s="28">
        <v>455000</v>
      </c>
      <c r="F241" s="135">
        <v>71</v>
      </c>
      <c r="G241" s="29">
        <v>75.5</v>
      </c>
      <c r="H241" s="136">
        <v>586.13519078947365</v>
      </c>
      <c r="I241" s="134">
        <v>0.78934056386024154</v>
      </c>
      <c r="J241" s="29">
        <v>4</v>
      </c>
      <c r="K241" s="36">
        <v>80.5</v>
      </c>
      <c r="L241" s="29">
        <v>15.5</v>
      </c>
      <c r="M241" s="29">
        <v>5.5</v>
      </c>
      <c r="N241" s="29">
        <v>6.5</v>
      </c>
      <c r="O241" s="29">
        <v>1</v>
      </c>
      <c r="P241" s="29"/>
      <c r="Q241" s="29"/>
      <c r="R241" s="29">
        <v>3.5</v>
      </c>
    </row>
    <row r="242" spans="1:18" ht="14.25">
      <c r="A242" s="41" t="s">
        <v>138</v>
      </c>
      <c r="B242" s="27" t="s">
        <v>90</v>
      </c>
      <c r="C242" s="39" t="s">
        <v>187</v>
      </c>
      <c r="D242" s="27">
        <v>2</v>
      </c>
      <c r="E242" s="28">
        <v>324600</v>
      </c>
      <c r="F242" s="135">
        <v>56</v>
      </c>
      <c r="G242" s="29">
        <v>79</v>
      </c>
      <c r="H242" s="136">
        <v>586.67949537549407</v>
      </c>
      <c r="I242" s="134">
        <v>0.57803239317504218</v>
      </c>
      <c r="J242" s="29">
        <v>8.5</v>
      </c>
      <c r="K242" s="29">
        <v>61.5</v>
      </c>
      <c r="L242" s="29">
        <v>6</v>
      </c>
      <c r="M242" s="29">
        <v>6.5</v>
      </c>
      <c r="N242" s="29">
        <v>2</v>
      </c>
      <c r="O242" s="29">
        <v>2.5</v>
      </c>
      <c r="P242" s="29"/>
      <c r="Q242" s="29"/>
      <c r="R242" s="29">
        <v>2.5</v>
      </c>
    </row>
    <row r="243" spans="1:18" ht="14.25">
      <c r="A243" s="42" t="s">
        <v>17</v>
      </c>
      <c r="B243" s="27" t="s">
        <v>122</v>
      </c>
      <c r="C243" s="39" t="s">
        <v>128</v>
      </c>
      <c r="D243" s="27">
        <v>2</v>
      </c>
      <c r="E243" s="28">
        <v>395600</v>
      </c>
      <c r="F243" s="135">
        <v>56.5</v>
      </c>
      <c r="G243" s="29">
        <v>72</v>
      </c>
      <c r="H243" s="136">
        <v>588.78254338983049</v>
      </c>
      <c r="I243" s="134">
        <v>0.67918278975877711</v>
      </c>
      <c r="J243" s="29">
        <v>3</v>
      </c>
      <c r="K243" s="36">
        <v>84.5</v>
      </c>
      <c r="L243" s="29">
        <v>9</v>
      </c>
      <c r="M243" s="29">
        <v>2</v>
      </c>
      <c r="N243" s="29">
        <v>4.5</v>
      </c>
      <c r="O243" s="29">
        <v>1</v>
      </c>
      <c r="P243" s="29"/>
      <c r="Q243" s="29"/>
      <c r="R243" s="29">
        <v>2</v>
      </c>
    </row>
    <row r="244" spans="1:18" ht="14.25">
      <c r="A244" s="41" t="s">
        <v>138</v>
      </c>
      <c r="B244" s="27" t="s">
        <v>37</v>
      </c>
      <c r="C244" s="39" t="s">
        <v>534</v>
      </c>
      <c r="D244" s="27">
        <v>2</v>
      </c>
      <c r="E244" s="28">
        <v>277800</v>
      </c>
      <c r="F244" s="135">
        <v>37.5</v>
      </c>
      <c r="G244" s="29">
        <v>64.5</v>
      </c>
      <c r="H244" s="136">
        <v>589.02350700000011</v>
      </c>
      <c r="I244" s="134">
        <v>0.4733356927737391</v>
      </c>
      <c r="J244" s="29">
        <v>7</v>
      </c>
      <c r="K244" s="29">
        <v>53</v>
      </c>
      <c r="L244" s="29">
        <v>5.5</v>
      </c>
      <c r="M244" s="29">
        <v>3</v>
      </c>
      <c r="N244" s="29">
        <v>3.5</v>
      </c>
      <c r="O244" s="29"/>
      <c r="P244" s="29">
        <v>1.5</v>
      </c>
      <c r="Q244" s="29">
        <v>2</v>
      </c>
      <c r="R244" s="29">
        <v>4</v>
      </c>
    </row>
    <row r="245" spans="1:18" ht="14.25">
      <c r="A245" s="42" t="s">
        <v>17</v>
      </c>
      <c r="B245" s="27" t="s">
        <v>70</v>
      </c>
      <c r="C245" s="39" t="s">
        <v>508</v>
      </c>
      <c r="D245" s="27">
        <v>2</v>
      </c>
      <c r="E245" s="28">
        <v>296100</v>
      </c>
      <c r="F245" s="135">
        <v>59.5</v>
      </c>
      <c r="G245" s="29">
        <v>91.5</v>
      </c>
      <c r="H245" s="136">
        <v>591.69079375000001</v>
      </c>
      <c r="I245" s="134">
        <v>0.51711058169136481</v>
      </c>
      <c r="J245" s="29">
        <v>6</v>
      </c>
      <c r="K245" s="36">
        <v>81.5</v>
      </c>
      <c r="L245" s="29">
        <v>8</v>
      </c>
      <c r="M245" s="29">
        <v>6.5</v>
      </c>
      <c r="N245" s="29">
        <v>3</v>
      </c>
      <c r="O245" s="29">
        <v>2</v>
      </c>
      <c r="P245" s="29"/>
      <c r="Q245" s="29">
        <v>1</v>
      </c>
      <c r="R245" s="29">
        <v>1.5</v>
      </c>
    </row>
    <row r="246" spans="1:18" ht="14.25">
      <c r="A246" s="42" t="s">
        <v>17</v>
      </c>
      <c r="B246" s="27" t="s">
        <v>29</v>
      </c>
      <c r="C246" s="39" t="s">
        <v>30</v>
      </c>
      <c r="D246" s="27">
        <v>2</v>
      </c>
      <c r="E246" s="28">
        <v>462000</v>
      </c>
      <c r="F246" s="135">
        <v>73.5</v>
      </c>
      <c r="G246" s="29">
        <v>74.5</v>
      </c>
      <c r="H246" s="136">
        <v>592.97991864406777</v>
      </c>
      <c r="I246" s="134">
        <v>0.80639506299139896</v>
      </c>
      <c r="J246" s="29">
        <v>7</v>
      </c>
      <c r="K246" s="29">
        <v>76.5</v>
      </c>
      <c r="L246" s="29">
        <v>14</v>
      </c>
      <c r="M246" s="29">
        <v>6.5</v>
      </c>
      <c r="N246" s="29">
        <v>3.5</v>
      </c>
      <c r="O246" s="29">
        <v>2</v>
      </c>
      <c r="P246" s="29"/>
      <c r="Q246" s="29">
        <v>1</v>
      </c>
      <c r="R246" s="29">
        <v>2.5</v>
      </c>
    </row>
    <row r="247" spans="1:18" ht="14.25">
      <c r="A247" s="42" t="s">
        <v>17</v>
      </c>
      <c r="B247" s="27" t="s">
        <v>18</v>
      </c>
      <c r="C247" s="39" t="s">
        <v>481</v>
      </c>
      <c r="D247" s="157">
        <v>1</v>
      </c>
      <c r="E247" s="28">
        <v>375200</v>
      </c>
      <c r="F247" s="135">
        <v>53</v>
      </c>
      <c r="G247" s="29">
        <v>74</v>
      </c>
      <c r="H247" s="136">
        <v>593.90478792452825</v>
      </c>
      <c r="I247" s="134">
        <v>0.63175109483656722</v>
      </c>
      <c r="J247" s="29">
        <v>3</v>
      </c>
      <c r="K247" s="36">
        <v>93</v>
      </c>
      <c r="L247" s="29">
        <v>9</v>
      </c>
      <c r="M247" s="29">
        <v>7</v>
      </c>
      <c r="N247" s="29">
        <v>5</v>
      </c>
      <c r="O247" s="29">
        <v>1</v>
      </c>
      <c r="P247" s="29"/>
      <c r="Q247" s="29"/>
      <c r="R247" s="29">
        <v>2</v>
      </c>
    </row>
    <row r="248" spans="1:18" ht="14.25">
      <c r="A248" s="42" t="s">
        <v>17</v>
      </c>
      <c r="B248" s="27" t="s">
        <v>116</v>
      </c>
      <c r="C248" s="39" t="s">
        <v>118</v>
      </c>
      <c r="D248" s="27">
        <v>2</v>
      </c>
      <c r="E248" s="28">
        <v>441600</v>
      </c>
      <c r="F248" s="135">
        <v>57</v>
      </c>
      <c r="G248" s="29">
        <v>64.5</v>
      </c>
      <c r="H248" s="136">
        <v>594.28829538461537</v>
      </c>
      <c r="I248" s="134">
        <v>0.75055532917356071</v>
      </c>
      <c r="J248" s="29">
        <v>6</v>
      </c>
      <c r="K248" s="29">
        <v>79.5</v>
      </c>
      <c r="L248" s="29">
        <v>5</v>
      </c>
      <c r="M248" s="29">
        <v>8</v>
      </c>
      <c r="N248" s="29">
        <v>2</v>
      </c>
      <c r="O248" s="29">
        <v>3</v>
      </c>
      <c r="P248" s="29"/>
      <c r="Q248" s="29">
        <v>1</v>
      </c>
      <c r="R248" s="29">
        <v>1.5</v>
      </c>
    </row>
    <row r="249" spans="1:18" ht="14.25">
      <c r="A249" s="41" t="s">
        <v>265</v>
      </c>
      <c r="B249" s="27" t="s">
        <v>18</v>
      </c>
      <c r="C249" s="39" t="s">
        <v>266</v>
      </c>
      <c r="D249" s="27">
        <v>2</v>
      </c>
      <c r="E249" s="28">
        <v>348800</v>
      </c>
      <c r="F249" s="135">
        <v>46.5</v>
      </c>
      <c r="G249" s="29">
        <v>69.5</v>
      </c>
      <c r="H249" s="136">
        <v>594.62987999999996</v>
      </c>
      <c r="I249" s="134">
        <v>0.59421400228369048</v>
      </c>
      <c r="J249" s="29">
        <v>4.5</v>
      </c>
      <c r="K249" s="29">
        <v>73</v>
      </c>
      <c r="L249" s="29">
        <v>9</v>
      </c>
      <c r="M249" s="29">
        <v>5.5</v>
      </c>
      <c r="N249" s="29">
        <v>5</v>
      </c>
      <c r="O249" s="29">
        <v>1.5</v>
      </c>
      <c r="P249" s="29"/>
      <c r="Q249" s="29">
        <v>1.5</v>
      </c>
      <c r="R249" s="29">
        <v>4</v>
      </c>
    </row>
    <row r="250" spans="1:18" ht="14.25">
      <c r="A250" s="41" t="s">
        <v>138</v>
      </c>
      <c r="B250" s="27" t="s">
        <v>45</v>
      </c>
      <c r="C250" s="39" t="s">
        <v>538</v>
      </c>
      <c r="D250" s="27">
        <v>2</v>
      </c>
      <c r="E250" s="28">
        <v>329600</v>
      </c>
      <c r="F250" s="135">
        <v>53</v>
      </c>
      <c r="G250" s="29">
        <v>77.5</v>
      </c>
      <c r="H250" s="136">
        <v>594.74522827586202</v>
      </c>
      <c r="I250" s="134">
        <v>0.56370241278638678</v>
      </c>
      <c r="J250" s="29">
        <v>8.5</v>
      </c>
      <c r="K250" s="29">
        <v>63</v>
      </c>
      <c r="L250" s="29">
        <v>8</v>
      </c>
      <c r="M250" s="29">
        <v>7</v>
      </c>
      <c r="N250" s="29">
        <v>2</v>
      </c>
      <c r="O250" s="29">
        <v>2.5</v>
      </c>
      <c r="P250" s="29"/>
      <c r="Q250" s="29">
        <v>2</v>
      </c>
      <c r="R250" s="16">
        <v>5</v>
      </c>
    </row>
    <row r="251" spans="1:18" ht="14.25">
      <c r="A251" s="40" t="s">
        <v>209</v>
      </c>
      <c r="B251" s="27" t="s">
        <v>106</v>
      </c>
      <c r="C251" s="39" t="s">
        <v>402</v>
      </c>
      <c r="D251" s="157">
        <v>1</v>
      </c>
      <c r="E251" s="28">
        <v>359300</v>
      </c>
      <c r="F251" s="135">
        <v>57</v>
      </c>
      <c r="G251" s="29">
        <v>83</v>
      </c>
      <c r="H251" s="136">
        <v>597.74597807017551</v>
      </c>
      <c r="I251" s="134">
        <v>0.60109145553768684</v>
      </c>
      <c r="J251" s="29">
        <v>8</v>
      </c>
      <c r="K251" s="29">
        <v>71</v>
      </c>
      <c r="L251" s="29">
        <v>11</v>
      </c>
      <c r="M251" s="29">
        <v>10</v>
      </c>
      <c r="N251" s="29">
        <v>2</v>
      </c>
      <c r="O251" s="29">
        <v>1</v>
      </c>
      <c r="P251" s="29"/>
      <c r="Q251" s="29">
        <v>4</v>
      </c>
      <c r="R251" s="29">
        <v>4</v>
      </c>
    </row>
    <row r="252" spans="1:18" ht="14.25">
      <c r="A252" s="41" t="s">
        <v>138</v>
      </c>
      <c r="B252" s="27" t="s">
        <v>34</v>
      </c>
      <c r="C252" s="39" t="s">
        <v>152</v>
      </c>
      <c r="D252" s="27">
        <v>2</v>
      </c>
      <c r="E252" s="28">
        <v>361000</v>
      </c>
      <c r="F252" s="135">
        <v>66.5</v>
      </c>
      <c r="G252" s="29">
        <v>86</v>
      </c>
      <c r="H252" s="30">
        <v>600.00997492877491</v>
      </c>
      <c r="I252" s="134">
        <v>0.63142899886348003</v>
      </c>
      <c r="J252" s="29">
        <v>7</v>
      </c>
      <c r="K252" s="29">
        <v>53.5</v>
      </c>
      <c r="L252" s="29">
        <v>10.5</v>
      </c>
      <c r="M252" s="29">
        <v>2.5</v>
      </c>
      <c r="N252" s="29">
        <v>6</v>
      </c>
      <c r="O252" s="29">
        <v>1.5</v>
      </c>
      <c r="P252" s="29"/>
      <c r="Q252" s="29">
        <v>1</v>
      </c>
      <c r="R252" s="29">
        <v>2</v>
      </c>
    </row>
    <row r="253" spans="1:18" ht="14.25">
      <c r="A253" s="40" t="s">
        <v>209</v>
      </c>
      <c r="B253" s="27" t="s">
        <v>100</v>
      </c>
      <c r="C253" s="39" t="s">
        <v>253</v>
      </c>
      <c r="D253" s="27">
        <v>2</v>
      </c>
      <c r="E253" s="28">
        <v>442600</v>
      </c>
      <c r="F253" s="135">
        <v>68</v>
      </c>
      <c r="G253" s="29">
        <v>74.5</v>
      </c>
      <c r="H253" s="30">
        <v>600.49178039285709</v>
      </c>
      <c r="I253" s="134">
        <v>0.7533071712476096</v>
      </c>
      <c r="J253" s="29">
        <v>5.5</v>
      </c>
      <c r="K253" s="36">
        <v>85</v>
      </c>
      <c r="L253" s="29">
        <v>5</v>
      </c>
      <c r="M253" s="29">
        <v>9</v>
      </c>
      <c r="N253" s="29">
        <v>2</v>
      </c>
      <c r="O253" s="29">
        <v>1</v>
      </c>
      <c r="P253" s="29"/>
      <c r="Q253" s="29">
        <v>4</v>
      </c>
      <c r="R253" s="29">
        <v>2.5</v>
      </c>
    </row>
    <row r="254" spans="1:18" ht="14.25">
      <c r="A254" s="40" t="s">
        <v>209</v>
      </c>
      <c r="B254" s="27" t="s">
        <v>37</v>
      </c>
      <c r="C254" s="39" t="s">
        <v>218</v>
      </c>
      <c r="D254" s="27">
        <v>2</v>
      </c>
      <c r="E254" s="28">
        <v>487000</v>
      </c>
      <c r="F254" s="135">
        <v>65.5</v>
      </c>
      <c r="G254" s="29">
        <v>65</v>
      </c>
      <c r="H254" s="30">
        <v>601.85946706172854</v>
      </c>
      <c r="I254" s="134">
        <v>0.80979596983178337</v>
      </c>
      <c r="J254" s="29">
        <v>8</v>
      </c>
      <c r="K254" s="29">
        <v>66</v>
      </c>
      <c r="L254" s="29">
        <v>11</v>
      </c>
      <c r="M254" s="29">
        <v>9</v>
      </c>
      <c r="N254" s="29">
        <v>3</v>
      </c>
      <c r="O254" s="29">
        <v>5.5</v>
      </c>
      <c r="P254" s="29"/>
      <c r="Q254" s="29">
        <v>4.5</v>
      </c>
      <c r="R254" s="16">
        <v>5</v>
      </c>
    </row>
    <row r="255" spans="1:18" ht="14.25">
      <c r="A255" s="42" t="s">
        <v>17</v>
      </c>
      <c r="B255" s="27" t="s">
        <v>82</v>
      </c>
      <c r="C255" s="39" t="s">
        <v>83</v>
      </c>
      <c r="D255" s="27">
        <v>2</v>
      </c>
      <c r="E255" s="28">
        <v>420500</v>
      </c>
      <c r="F255" s="135">
        <v>73.5</v>
      </c>
      <c r="G255" s="29">
        <v>86.5</v>
      </c>
      <c r="H255" s="30">
        <v>601.94257198436344</v>
      </c>
      <c r="I255" s="134">
        <v>0.71884324830472868</v>
      </c>
      <c r="J255" s="29">
        <v>7</v>
      </c>
      <c r="K255" s="29">
        <v>75.5</v>
      </c>
      <c r="L255" s="29">
        <v>16</v>
      </c>
      <c r="M255" s="29">
        <v>4.5</v>
      </c>
      <c r="N255" s="36">
        <v>7.5</v>
      </c>
      <c r="O255" s="29">
        <v>1</v>
      </c>
      <c r="P255" s="29"/>
      <c r="Q255" s="29">
        <v>1</v>
      </c>
      <c r="R255" s="29">
        <v>3</v>
      </c>
    </row>
    <row r="256" spans="1:18" ht="14.25">
      <c r="A256" s="41" t="s">
        <v>138</v>
      </c>
      <c r="B256" s="27" t="s">
        <v>18</v>
      </c>
      <c r="C256" s="39" t="s">
        <v>524</v>
      </c>
      <c r="D256" s="27">
        <v>2</v>
      </c>
      <c r="E256" s="28">
        <v>267500</v>
      </c>
      <c r="F256" s="135">
        <v>39.5</v>
      </c>
      <c r="G256" s="29">
        <v>77.5</v>
      </c>
      <c r="H256" s="30">
        <v>603.1483361486487</v>
      </c>
      <c r="I256" s="134">
        <v>0.44623461290380367</v>
      </c>
      <c r="J256" s="29">
        <v>4</v>
      </c>
      <c r="K256" s="29">
        <v>65.5</v>
      </c>
      <c r="L256" s="29">
        <v>5.5</v>
      </c>
      <c r="M256" s="29">
        <v>5.5</v>
      </c>
      <c r="N256" s="29">
        <v>4</v>
      </c>
      <c r="O256" s="29">
        <v>3</v>
      </c>
      <c r="P256" s="29"/>
      <c r="Q256" s="29"/>
      <c r="R256" s="29">
        <v>3</v>
      </c>
    </row>
    <row r="257" spans="1:18" ht="14.25">
      <c r="A257" s="41" t="s">
        <v>138</v>
      </c>
      <c r="B257" s="27" t="s">
        <v>37</v>
      </c>
      <c r="C257" s="39" t="s">
        <v>162</v>
      </c>
      <c r="D257" s="27">
        <v>2</v>
      </c>
      <c r="E257" s="28">
        <v>407100</v>
      </c>
      <c r="F257" s="135">
        <v>79</v>
      </c>
      <c r="G257" s="29">
        <v>89.5</v>
      </c>
      <c r="H257" s="30">
        <v>605.49666579009636</v>
      </c>
      <c r="I257" s="134">
        <v>0.71673211266260151</v>
      </c>
      <c r="J257" s="29">
        <v>8.5</v>
      </c>
      <c r="K257" s="36">
        <v>82</v>
      </c>
      <c r="L257" s="29">
        <v>8.5</v>
      </c>
      <c r="M257" s="29">
        <v>6</v>
      </c>
      <c r="N257" s="29">
        <v>4.5</v>
      </c>
      <c r="O257" s="29">
        <v>2</v>
      </c>
      <c r="P257" s="29"/>
      <c r="Q257" s="29"/>
      <c r="R257" s="29">
        <v>2</v>
      </c>
    </row>
    <row r="258" spans="1:18" ht="14.25">
      <c r="A258" s="40" t="s">
        <v>209</v>
      </c>
      <c r="B258" s="27" t="s">
        <v>76</v>
      </c>
      <c r="C258" s="39" t="s">
        <v>241</v>
      </c>
      <c r="D258" s="27">
        <v>2</v>
      </c>
      <c r="E258" s="28">
        <v>389200</v>
      </c>
      <c r="F258" s="135">
        <v>38</v>
      </c>
      <c r="G258" s="29">
        <v>48</v>
      </c>
      <c r="H258" s="30">
        <v>605.75152866666667</v>
      </c>
      <c r="I258" s="134">
        <v>0.64301346403089932</v>
      </c>
      <c r="J258" s="29">
        <v>5</v>
      </c>
      <c r="K258" s="29">
        <v>52.5</v>
      </c>
      <c r="L258" s="29">
        <v>9</v>
      </c>
      <c r="M258" s="29">
        <v>4</v>
      </c>
      <c r="N258" s="29">
        <v>1</v>
      </c>
      <c r="O258" s="29">
        <v>2</v>
      </c>
      <c r="P258" s="29"/>
      <c r="Q258" s="29">
        <v>4</v>
      </c>
      <c r="R258" s="29">
        <v>2.5</v>
      </c>
    </row>
    <row r="259" spans="1:18" ht="14.25">
      <c r="A259" s="41" t="s">
        <v>138</v>
      </c>
      <c r="B259" s="27" t="s">
        <v>100</v>
      </c>
      <c r="C259" s="39" t="s">
        <v>195</v>
      </c>
      <c r="D259" s="27">
        <v>2</v>
      </c>
      <c r="E259" s="28">
        <v>429600</v>
      </c>
      <c r="F259" s="135">
        <v>63.5</v>
      </c>
      <c r="G259" s="29">
        <v>74</v>
      </c>
      <c r="H259" s="30">
        <v>606.86719450746273</v>
      </c>
      <c r="I259" s="134">
        <v>0.71306809477832478</v>
      </c>
      <c r="J259" s="29">
        <v>6.5</v>
      </c>
      <c r="K259" s="29">
        <v>64.5</v>
      </c>
      <c r="L259" s="29">
        <v>8</v>
      </c>
      <c r="M259" s="29">
        <v>7.5</v>
      </c>
      <c r="N259" s="29">
        <v>3</v>
      </c>
      <c r="O259" s="29">
        <v>4.5</v>
      </c>
      <c r="P259" s="29"/>
      <c r="Q259" s="29">
        <v>3</v>
      </c>
      <c r="R259" s="29">
        <v>4.5</v>
      </c>
    </row>
    <row r="260" spans="1:18" ht="14.25">
      <c r="A260" s="41" t="s">
        <v>138</v>
      </c>
      <c r="B260" s="27" t="s">
        <v>18</v>
      </c>
      <c r="C260" s="39" t="s">
        <v>141</v>
      </c>
      <c r="D260" s="27">
        <v>2</v>
      </c>
      <c r="E260" s="28">
        <v>438500</v>
      </c>
      <c r="F260" s="135">
        <v>63</v>
      </c>
      <c r="G260" s="29">
        <v>76</v>
      </c>
      <c r="H260" s="30">
        <v>607.42556913103965</v>
      </c>
      <c r="I260" s="134">
        <v>0.72526299152770712</v>
      </c>
      <c r="J260" s="29">
        <v>5</v>
      </c>
      <c r="K260" s="29">
        <v>62</v>
      </c>
      <c r="L260" s="29">
        <v>6</v>
      </c>
      <c r="M260" s="29">
        <v>4.5</v>
      </c>
      <c r="N260" s="29">
        <v>3.5</v>
      </c>
      <c r="O260" s="29">
        <v>1.5</v>
      </c>
      <c r="P260" s="29">
        <v>3.5</v>
      </c>
      <c r="Q260" s="29"/>
      <c r="R260" s="29">
        <v>2</v>
      </c>
    </row>
    <row r="261" spans="1:18" ht="14.25">
      <c r="A261" s="42" t="s">
        <v>17</v>
      </c>
      <c r="B261" s="27" t="s">
        <v>70</v>
      </c>
      <c r="C261" s="39" t="s">
        <v>509</v>
      </c>
      <c r="D261" s="157">
        <v>1</v>
      </c>
      <c r="E261" s="28">
        <v>331700</v>
      </c>
      <c r="F261" s="135">
        <v>57</v>
      </c>
      <c r="G261" s="29">
        <v>84</v>
      </c>
      <c r="H261" s="30">
        <v>608.48444631578934</v>
      </c>
      <c r="I261" s="134">
        <v>0.54512486228424539</v>
      </c>
      <c r="J261" s="29">
        <v>7</v>
      </c>
      <c r="K261" s="29">
        <v>76</v>
      </c>
      <c r="L261" s="29">
        <v>9</v>
      </c>
      <c r="M261" s="29">
        <v>4</v>
      </c>
      <c r="N261" s="29">
        <v>1</v>
      </c>
      <c r="O261" s="29">
        <v>1</v>
      </c>
      <c r="P261" s="29"/>
      <c r="Q261" s="29"/>
      <c r="R261" s="29">
        <v>4</v>
      </c>
    </row>
    <row r="262" spans="1:18" ht="14.25">
      <c r="A262" s="41" t="s">
        <v>138</v>
      </c>
      <c r="B262" s="27" t="s">
        <v>106</v>
      </c>
      <c r="C262" s="39" t="s">
        <v>200</v>
      </c>
      <c r="D262" s="27">
        <v>2</v>
      </c>
      <c r="E262" s="28">
        <v>395200</v>
      </c>
      <c r="F262" s="135">
        <v>47</v>
      </c>
      <c r="G262" s="29">
        <v>55</v>
      </c>
      <c r="H262" s="30">
        <v>609.07997341176474</v>
      </c>
      <c r="I262" s="134">
        <v>0.706819369458209</v>
      </c>
      <c r="J262" s="29">
        <v>4</v>
      </c>
      <c r="K262" s="29">
        <v>66</v>
      </c>
      <c r="L262" s="29">
        <v>3.5</v>
      </c>
      <c r="M262" s="29">
        <v>4</v>
      </c>
      <c r="N262" s="29">
        <v>2.5</v>
      </c>
      <c r="O262" s="29">
        <v>1</v>
      </c>
      <c r="P262" s="29"/>
      <c r="Q262" s="29"/>
      <c r="R262" s="29">
        <v>2</v>
      </c>
    </row>
    <row r="263" spans="1:18" ht="14.25">
      <c r="A263" s="42" t="s">
        <v>17</v>
      </c>
      <c r="B263" s="27" t="s">
        <v>29</v>
      </c>
      <c r="C263" s="39" t="s">
        <v>33</v>
      </c>
      <c r="D263" s="27">
        <v>2</v>
      </c>
      <c r="E263" s="28">
        <v>394100</v>
      </c>
      <c r="F263" s="135">
        <v>71.5</v>
      </c>
      <c r="G263" s="29">
        <v>81.5</v>
      </c>
      <c r="H263" s="30">
        <v>609.3172857463021</v>
      </c>
      <c r="I263" s="134">
        <v>0.70071583824627992</v>
      </c>
      <c r="J263" s="29">
        <v>3.5</v>
      </c>
      <c r="K263" s="29">
        <v>77.5</v>
      </c>
      <c r="L263" s="29">
        <v>10.5</v>
      </c>
      <c r="M263" s="29">
        <v>4.5</v>
      </c>
      <c r="N263" s="29">
        <v>5</v>
      </c>
      <c r="O263" s="29">
        <v>3</v>
      </c>
      <c r="P263" s="29"/>
      <c r="Q263" s="29"/>
      <c r="R263" s="29">
        <v>2.5</v>
      </c>
    </row>
    <row r="264" spans="1:18" ht="14.25">
      <c r="A264" s="42" t="s">
        <v>17</v>
      </c>
      <c r="B264" s="27" t="s">
        <v>52</v>
      </c>
      <c r="C264" s="39" t="s">
        <v>56</v>
      </c>
      <c r="D264" s="27">
        <v>2</v>
      </c>
      <c r="E264" s="28">
        <v>405200</v>
      </c>
      <c r="F264" s="135">
        <v>66.5</v>
      </c>
      <c r="G264" s="29">
        <v>83.5</v>
      </c>
      <c r="H264" s="30">
        <v>609.47577949610627</v>
      </c>
      <c r="I264" s="134">
        <v>0.67059262880528347</v>
      </c>
      <c r="J264" s="29">
        <v>6.5</v>
      </c>
      <c r="K264" s="36">
        <v>88</v>
      </c>
      <c r="L264" s="29">
        <v>6.5</v>
      </c>
      <c r="M264" s="29">
        <v>6</v>
      </c>
      <c r="N264" s="29">
        <v>5</v>
      </c>
      <c r="O264" s="29">
        <v>1</v>
      </c>
      <c r="P264" s="29"/>
      <c r="Q264" s="29">
        <v>1</v>
      </c>
      <c r="R264" s="29">
        <v>2.5</v>
      </c>
    </row>
    <row r="265" spans="1:18" ht="14.25">
      <c r="A265" s="42" t="s">
        <v>17</v>
      </c>
      <c r="B265" s="27" t="s">
        <v>82</v>
      </c>
      <c r="C265" s="39" t="s">
        <v>84</v>
      </c>
      <c r="D265" s="27">
        <v>2</v>
      </c>
      <c r="E265" s="28">
        <v>389600</v>
      </c>
      <c r="F265" s="135">
        <v>71.5</v>
      </c>
      <c r="G265" s="29">
        <v>74.5</v>
      </c>
      <c r="H265" s="30">
        <v>609.59192766137573</v>
      </c>
      <c r="I265" s="134">
        <v>0.75171486820738209</v>
      </c>
      <c r="J265" s="29">
        <v>6</v>
      </c>
      <c r="K265" s="29">
        <v>71.5</v>
      </c>
      <c r="L265" s="29">
        <v>12</v>
      </c>
      <c r="M265" s="29">
        <v>6.5</v>
      </c>
      <c r="N265" s="29">
        <v>4.5</v>
      </c>
      <c r="O265" s="29">
        <v>1</v>
      </c>
      <c r="P265" s="29"/>
      <c r="Q265" s="29">
        <v>1.5</v>
      </c>
      <c r="R265" s="29">
        <v>3</v>
      </c>
    </row>
    <row r="266" spans="1:18" ht="14.25">
      <c r="A266" s="40" t="s">
        <v>209</v>
      </c>
      <c r="B266" s="27" t="s">
        <v>70</v>
      </c>
      <c r="C266" s="39" t="s">
        <v>238</v>
      </c>
      <c r="D266" s="27">
        <v>2</v>
      </c>
      <c r="E266" s="28">
        <v>285000</v>
      </c>
      <c r="F266" s="135">
        <v>50.5</v>
      </c>
      <c r="G266" s="29">
        <v>72.5</v>
      </c>
      <c r="H266" s="30">
        <v>610.92979454022986</v>
      </c>
      <c r="I266" s="134">
        <v>0.54604543818133033</v>
      </c>
      <c r="J266" s="29">
        <v>4.5</v>
      </c>
      <c r="K266" s="29">
        <v>61</v>
      </c>
      <c r="L266" s="29">
        <v>8</v>
      </c>
      <c r="M266" s="29">
        <v>6</v>
      </c>
      <c r="N266" s="29">
        <v>5.5</v>
      </c>
      <c r="O266" s="29">
        <v>2</v>
      </c>
      <c r="P266" s="29"/>
      <c r="Q266" s="29">
        <v>1</v>
      </c>
      <c r="R266" s="29">
        <v>1.5</v>
      </c>
    </row>
    <row r="267" spans="1:18" ht="14.25">
      <c r="A267" s="38" t="s">
        <v>288</v>
      </c>
      <c r="B267" s="27" t="s">
        <v>49</v>
      </c>
      <c r="C267" s="39" t="s">
        <v>293</v>
      </c>
      <c r="D267" s="27">
        <v>2</v>
      </c>
      <c r="E267" s="28">
        <v>480900</v>
      </c>
      <c r="F267" s="135">
        <v>80</v>
      </c>
      <c r="G267" s="29">
        <v>81</v>
      </c>
      <c r="H267" s="30">
        <v>611.2275800487115</v>
      </c>
      <c r="I267" s="134">
        <v>0.78701837180878298</v>
      </c>
      <c r="J267" s="29">
        <v>7.5</v>
      </c>
      <c r="K267" s="29">
        <v>71.5</v>
      </c>
      <c r="L267" s="29">
        <v>5</v>
      </c>
      <c r="M267" s="29">
        <v>7</v>
      </c>
      <c r="N267" s="29">
        <v>3</v>
      </c>
      <c r="O267" s="29">
        <v>2</v>
      </c>
      <c r="P267" s="29">
        <v>46.5</v>
      </c>
      <c r="Q267" s="29">
        <v>4.5</v>
      </c>
      <c r="R267" s="29">
        <v>2</v>
      </c>
    </row>
    <row r="268" spans="1:18" ht="14.25">
      <c r="A268" s="42" t="s">
        <v>17</v>
      </c>
      <c r="B268" s="27" t="s">
        <v>49</v>
      </c>
      <c r="C268" s="39" t="s">
        <v>494</v>
      </c>
      <c r="D268" s="27">
        <v>2</v>
      </c>
      <c r="E268" s="28">
        <v>324900</v>
      </c>
      <c r="F268" s="135">
        <v>44.5</v>
      </c>
      <c r="G268" s="29">
        <v>67.5</v>
      </c>
      <c r="H268" s="30">
        <v>611.31137129999991</v>
      </c>
      <c r="I268" s="134">
        <v>0.54234751701347517</v>
      </c>
      <c r="J268" s="29">
        <v>3.5</v>
      </c>
      <c r="K268" s="36">
        <v>80</v>
      </c>
      <c r="L268" s="29">
        <v>4</v>
      </c>
      <c r="M268" s="29">
        <v>3.5</v>
      </c>
      <c r="N268" s="29"/>
      <c r="O268" s="29">
        <v>1</v>
      </c>
      <c r="P268" s="29"/>
      <c r="Q268" s="29"/>
      <c r="R268" s="29"/>
    </row>
    <row r="269" spans="1:18" ht="14.25">
      <c r="A269" s="40" t="s">
        <v>209</v>
      </c>
      <c r="B269" s="27" t="s">
        <v>24</v>
      </c>
      <c r="C269" s="39" t="s">
        <v>214</v>
      </c>
      <c r="D269" s="27">
        <v>2</v>
      </c>
      <c r="E269" s="28">
        <v>416800</v>
      </c>
      <c r="F269" s="135">
        <v>75</v>
      </c>
      <c r="G269" s="29">
        <v>81</v>
      </c>
      <c r="H269" s="30">
        <v>615.01152589960748</v>
      </c>
      <c r="I269" s="134">
        <v>0.74655075120492576</v>
      </c>
      <c r="J269" s="29">
        <v>7.5</v>
      </c>
      <c r="K269" s="29">
        <v>61.5</v>
      </c>
      <c r="L269" s="29">
        <v>15.5</v>
      </c>
      <c r="M269" s="29">
        <v>7.5</v>
      </c>
      <c r="N269" s="29">
        <v>5</v>
      </c>
      <c r="O269" s="29">
        <v>1</v>
      </c>
      <c r="P269" s="29"/>
      <c r="Q269" s="29">
        <v>2.5</v>
      </c>
      <c r="R269" s="16">
        <v>5.5</v>
      </c>
    </row>
    <row r="270" spans="1:18" ht="14.25">
      <c r="A270" s="38" t="s">
        <v>288</v>
      </c>
      <c r="B270" s="27" t="s">
        <v>122</v>
      </c>
      <c r="C270" s="39" t="s">
        <v>303</v>
      </c>
      <c r="D270" s="27">
        <v>2</v>
      </c>
      <c r="E270" s="28">
        <v>485600</v>
      </c>
      <c r="F270" s="135">
        <v>63.5</v>
      </c>
      <c r="G270" s="29">
        <v>69.5</v>
      </c>
      <c r="H270" s="30">
        <v>617.62507808574287</v>
      </c>
      <c r="I270" s="134">
        <v>0.78634785153322173</v>
      </c>
      <c r="J270" s="29">
        <v>6.5</v>
      </c>
      <c r="K270" s="29">
        <v>52</v>
      </c>
      <c r="L270" s="29">
        <v>6.5</v>
      </c>
      <c r="M270" s="29">
        <v>3</v>
      </c>
      <c r="N270" s="29">
        <v>1.5</v>
      </c>
      <c r="O270" s="29">
        <v>2</v>
      </c>
      <c r="P270" s="29">
        <v>19</v>
      </c>
      <c r="Q270" s="29">
        <v>4.5</v>
      </c>
      <c r="R270" s="29">
        <v>3.5</v>
      </c>
    </row>
    <row r="271" spans="1:18" ht="14.25">
      <c r="A271" s="40" t="s">
        <v>209</v>
      </c>
      <c r="B271" s="27" t="s">
        <v>90</v>
      </c>
      <c r="C271" s="39" t="s">
        <v>250</v>
      </c>
      <c r="D271" s="27">
        <v>2</v>
      </c>
      <c r="E271" s="28">
        <v>364100</v>
      </c>
      <c r="F271" s="135">
        <v>66</v>
      </c>
      <c r="G271" s="29">
        <v>74</v>
      </c>
      <c r="H271" s="30">
        <v>617.67194557291668</v>
      </c>
      <c r="I271" s="134">
        <v>0.70609024162184153</v>
      </c>
      <c r="J271" s="29">
        <v>5</v>
      </c>
      <c r="K271" s="29">
        <v>74</v>
      </c>
      <c r="L271" s="29">
        <v>7</v>
      </c>
      <c r="M271" s="29">
        <v>7.5</v>
      </c>
      <c r="N271" s="29">
        <v>2</v>
      </c>
      <c r="O271" s="35">
        <v>6.5</v>
      </c>
      <c r="P271" s="29"/>
      <c r="Q271" s="29">
        <v>3</v>
      </c>
      <c r="R271" s="29">
        <v>3</v>
      </c>
    </row>
    <row r="272" spans="1:18" ht="14.25">
      <c r="A272" s="41" t="s">
        <v>138</v>
      </c>
      <c r="B272" s="27" t="s">
        <v>116</v>
      </c>
      <c r="C272" s="39" t="s">
        <v>203</v>
      </c>
      <c r="D272" s="27">
        <v>2</v>
      </c>
      <c r="E272" s="28">
        <v>418500</v>
      </c>
      <c r="F272" s="135">
        <v>78.5</v>
      </c>
      <c r="G272" s="29">
        <v>87</v>
      </c>
      <c r="H272" s="30">
        <v>621.35000826923078</v>
      </c>
      <c r="I272" s="134">
        <v>0.73672470797812228</v>
      </c>
      <c r="J272" s="29">
        <v>5.5</v>
      </c>
      <c r="K272" s="36">
        <v>80.5</v>
      </c>
      <c r="L272" s="29">
        <v>12.5</v>
      </c>
      <c r="M272" s="29">
        <v>12.5</v>
      </c>
      <c r="N272" s="29"/>
      <c r="O272" s="29">
        <v>2.5</v>
      </c>
      <c r="P272" s="29"/>
      <c r="Q272" s="29">
        <v>2.5</v>
      </c>
      <c r="R272" s="29">
        <v>3</v>
      </c>
    </row>
    <row r="273" spans="1:18" ht="14.25">
      <c r="A273" s="42" t="s">
        <v>17</v>
      </c>
      <c r="B273" s="27" t="s">
        <v>90</v>
      </c>
      <c r="C273" s="39" t="s">
        <v>96</v>
      </c>
      <c r="D273" s="27">
        <v>2</v>
      </c>
      <c r="E273" s="28">
        <v>335500</v>
      </c>
      <c r="F273" s="135">
        <v>59.5</v>
      </c>
      <c r="G273" s="29">
        <v>75.5</v>
      </c>
      <c r="H273" s="30">
        <v>622.04819206827301</v>
      </c>
      <c r="I273" s="134">
        <v>0.63806174234399415</v>
      </c>
      <c r="J273" s="29">
        <v>5</v>
      </c>
      <c r="K273" s="29">
        <v>78</v>
      </c>
      <c r="L273" s="29">
        <v>4</v>
      </c>
      <c r="M273" s="29">
        <v>5</v>
      </c>
      <c r="N273" s="29">
        <v>2.5</v>
      </c>
      <c r="O273" s="29">
        <v>3</v>
      </c>
      <c r="P273" s="29"/>
      <c r="Q273" s="29"/>
      <c r="R273" s="29">
        <v>2</v>
      </c>
    </row>
    <row r="274" spans="1:18" ht="14.25">
      <c r="A274" s="41" t="s">
        <v>138</v>
      </c>
      <c r="B274" s="27" t="s">
        <v>76</v>
      </c>
      <c r="C274" s="39" t="s">
        <v>552</v>
      </c>
      <c r="D274" s="27">
        <v>2</v>
      </c>
      <c r="E274" s="28">
        <v>358300</v>
      </c>
      <c r="F274" s="135">
        <v>54</v>
      </c>
      <c r="G274" s="29">
        <v>76</v>
      </c>
      <c r="H274" s="30">
        <v>623.97908023735818</v>
      </c>
      <c r="I274" s="134">
        <v>0.57423417585593062</v>
      </c>
      <c r="J274" s="29">
        <v>9.5</v>
      </c>
      <c r="K274" s="29">
        <v>77</v>
      </c>
      <c r="L274" s="29">
        <v>1</v>
      </c>
      <c r="M274" s="29">
        <v>11.5</v>
      </c>
      <c r="N274" s="29">
        <v>2</v>
      </c>
      <c r="O274" s="29">
        <v>4</v>
      </c>
      <c r="P274" s="29"/>
      <c r="Q274" s="29">
        <v>1.5</v>
      </c>
      <c r="R274" s="29">
        <v>4</v>
      </c>
    </row>
    <row r="275" spans="1:18" ht="14.25">
      <c r="A275" s="42" t="s">
        <v>17</v>
      </c>
      <c r="B275" s="27" t="s">
        <v>52</v>
      </c>
      <c r="C275" s="39" t="s">
        <v>57</v>
      </c>
      <c r="D275" s="27">
        <v>2</v>
      </c>
      <c r="E275" s="28">
        <v>463000</v>
      </c>
      <c r="F275" s="135">
        <v>56</v>
      </c>
      <c r="G275" s="29">
        <v>58.5</v>
      </c>
      <c r="H275" s="30">
        <v>624.88113683791312</v>
      </c>
      <c r="I275" s="134">
        <v>0.77408115530398813</v>
      </c>
      <c r="J275" s="29">
        <v>2.5</v>
      </c>
      <c r="K275" s="29">
        <v>69.5</v>
      </c>
      <c r="L275" s="29">
        <v>12</v>
      </c>
      <c r="M275" s="29">
        <v>4.5</v>
      </c>
      <c r="N275" s="36">
        <v>8.5</v>
      </c>
      <c r="O275" s="29">
        <v>1</v>
      </c>
      <c r="P275" s="29"/>
      <c r="Q275" s="29"/>
      <c r="R275" s="29">
        <v>2</v>
      </c>
    </row>
    <row r="276" spans="1:18" ht="14.25">
      <c r="A276" s="40" t="s">
        <v>209</v>
      </c>
      <c r="B276" s="27" t="s">
        <v>106</v>
      </c>
      <c r="C276" s="39" t="s">
        <v>256</v>
      </c>
      <c r="D276" s="27">
        <v>2</v>
      </c>
      <c r="E276" s="28">
        <v>410100</v>
      </c>
      <c r="F276" s="135">
        <v>70.5</v>
      </c>
      <c r="G276" s="29">
        <v>83.5</v>
      </c>
      <c r="H276" s="30">
        <v>627.10490486575054</v>
      </c>
      <c r="I276" s="134">
        <v>0.70197536176769271</v>
      </c>
      <c r="J276" s="29">
        <v>4.5</v>
      </c>
      <c r="K276" s="29">
        <v>78.5</v>
      </c>
      <c r="L276" s="29">
        <v>11.5</v>
      </c>
      <c r="M276" s="29">
        <v>7.5</v>
      </c>
      <c r="N276" s="36">
        <v>7</v>
      </c>
      <c r="O276" s="29">
        <v>2</v>
      </c>
      <c r="P276" s="29"/>
      <c r="Q276" s="29">
        <v>2</v>
      </c>
      <c r="R276" s="29">
        <v>3</v>
      </c>
    </row>
    <row r="277" spans="1:18" ht="14.25">
      <c r="A277" s="40" t="s">
        <v>209</v>
      </c>
      <c r="B277" s="27" t="s">
        <v>90</v>
      </c>
      <c r="C277" s="39" t="s">
        <v>401</v>
      </c>
      <c r="D277" s="157">
        <v>1</v>
      </c>
      <c r="E277" s="28">
        <v>316000</v>
      </c>
      <c r="F277" s="135">
        <v>48</v>
      </c>
      <c r="G277" s="29">
        <v>78</v>
      </c>
      <c r="H277" s="30">
        <v>628.36995000000002</v>
      </c>
      <c r="I277" s="134">
        <v>0.50288846562443035</v>
      </c>
      <c r="J277" s="29">
        <v>3</v>
      </c>
      <c r="K277" s="29">
        <v>60</v>
      </c>
      <c r="L277" s="29">
        <v>8</v>
      </c>
      <c r="M277" s="29">
        <v>2</v>
      </c>
      <c r="N277" s="29">
        <v>2</v>
      </c>
      <c r="O277" s="35">
        <v>6</v>
      </c>
      <c r="P277" s="29"/>
      <c r="Q277" s="29">
        <v>1</v>
      </c>
      <c r="R277" s="29">
        <v>1</v>
      </c>
    </row>
    <row r="278" spans="1:18" ht="14.25">
      <c r="A278" s="41" t="s">
        <v>138</v>
      </c>
      <c r="B278" s="27" t="s">
        <v>70</v>
      </c>
      <c r="C278" s="39" t="s">
        <v>548</v>
      </c>
      <c r="D278" s="27">
        <v>2</v>
      </c>
      <c r="E278" s="28">
        <v>311200</v>
      </c>
      <c r="F278" s="135">
        <v>50.5</v>
      </c>
      <c r="G278" s="29">
        <v>77.5</v>
      </c>
      <c r="H278" s="30">
        <v>630.30439457770262</v>
      </c>
      <c r="I278" s="134">
        <v>0.51344790023249387</v>
      </c>
      <c r="J278" s="29">
        <v>4.5</v>
      </c>
      <c r="K278" s="29">
        <v>67.5</v>
      </c>
      <c r="L278" s="29">
        <v>5.5</v>
      </c>
      <c r="M278" s="29">
        <v>6</v>
      </c>
      <c r="N278" s="29">
        <v>4.5</v>
      </c>
      <c r="O278" s="29">
        <v>3</v>
      </c>
      <c r="P278" s="29"/>
      <c r="Q278" s="29">
        <v>1</v>
      </c>
      <c r="R278" s="29">
        <v>1.5</v>
      </c>
    </row>
    <row r="279" spans="1:18" ht="14.25">
      <c r="A279" s="40" t="s">
        <v>209</v>
      </c>
      <c r="B279" s="27" t="s">
        <v>66</v>
      </c>
      <c r="C279" s="39" t="s">
        <v>234</v>
      </c>
      <c r="D279" s="157">
        <v>1</v>
      </c>
      <c r="E279" s="28">
        <v>498600</v>
      </c>
      <c r="F279" s="135">
        <v>76</v>
      </c>
      <c r="G279" s="29">
        <v>80</v>
      </c>
      <c r="H279" s="30">
        <v>642.24928421052641</v>
      </c>
      <c r="I279" s="134">
        <v>0.77633406880771427</v>
      </c>
      <c r="J279" s="29">
        <v>8</v>
      </c>
      <c r="K279" s="29">
        <v>65</v>
      </c>
      <c r="L279" s="29">
        <v>15</v>
      </c>
      <c r="M279" s="29">
        <v>11</v>
      </c>
      <c r="N279" s="29">
        <v>5</v>
      </c>
      <c r="O279" s="29">
        <v>4</v>
      </c>
      <c r="P279" s="29"/>
      <c r="Q279" s="29">
        <v>4</v>
      </c>
      <c r="R279" s="29">
        <v>4</v>
      </c>
    </row>
    <row r="280" spans="1:18" ht="14.25">
      <c r="A280" s="41" t="s">
        <v>265</v>
      </c>
      <c r="B280" s="27" t="s">
        <v>66</v>
      </c>
      <c r="C280" s="39" t="s">
        <v>281</v>
      </c>
      <c r="D280" s="27">
        <v>2</v>
      </c>
      <c r="E280" s="28">
        <v>350000</v>
      </c>
      <c r="F280" s="135">
        <v>51.5</v>
      </c>
      <c r="G280" s="29">
        <v>76.5</v>
      </c>
      <c r="H280" s="30">
        <v>644.07463797814216</v>
      </c>
      <c r="I280" s="134">
        <v>0.55988342579108175</v>
      </c>
      <c r="J280" s="29">
        <v>4</v>
      </c>
      <c r="K280" s="29">
        <v>76.5</v>
      </c>
      <c r="L280" s="29">
        <v>8.5</v>
      </c>
      <c r="M280" s="29">
        <v>7</v>
      </c>
      <c r="N280" s="29">
        <v>3.5</v>
      </c>
      <c r="O280" s="29">
        <v>2</v>
      </c>
      <c r="P280" s="29"/>
      <c r="Q280" s="29">
        <v>1.5</v>
      </c>
      <c r="R280" s="29">
        <v>3</v>
      </c>
    </row>
    <row r="281" spans="1:18" ht="14.25">
      <c r="A281" s="41" t="s">
        <v>138</v>
      </c>
      <c r="B281" s="27" t="s">
        <v>100</v>
      </c>
      <c r="C281" s="39" t="s">
        <v>559</v>
      </c>
      <c r="D281" s="27">
        <v>2</v>
      </c>
      <c r="E281" s="28">
        <v>232100</v>
      </c>
      <c r="F281" s="135">
        <v>43.5</v>
      </c>
      <c r="G281" s="29">
        <v>84</v>
      </c>
      <c r="H281" s="30">
        <v>645.92458282471625</v>
      </c>
      <c r="I281" s="134">
        <v>0.42980645705686749</v>
      </c>
      <c r="J281" s="29">
        <v>2.5</v>
      </c>
      <c r="K281" s="36">
        <v>80</v>
      </c>
      <c r="L281" s="29">
        <v>7.5</v>
      </c>
      <c r="M281" s="29">
        <v>3</v>
      </c>
      <c r="N281" s="29">
        <v>4</v>
      </c>
      <c r="O281" s="29">
        <v>2</v>
      </c>
      <c r="P281" s="29"/>
      <c r="Q281" s="29">
        <v>1</v>
      </c>
      <c r="R281" s="29">
        <v>1.5</v>
      </c>
    </row>
    <row r="282" spans="1:18" ht="14.25">
      <c r="A282" s="42" t="s">
        <v>17</v>
      </c>
      <c r="B282" s="27" t="s">
        <v>106</v>
      </c>
      <c r="C282" s="39" t="s">
        <v>110</v>
      </c>
      <c r="D282" s="27">
        <v>2</v>
      </c>
      <c r="E282" s="28">
        <v>422400</v>
      </c>
      <c r="F282" s="135">
        <v>67</v>
      </c>
      <c r="G282" s="29">
        <v>80.5</v>
      </c>
      <c r="H282" s="30">
        <v>646.44020571428564</v>
      </c>
      <c r="I282" s="134">
        <v>0.67162077878780491</v>
      </c>
      <c r="J282" s="29">
        <v>6.5</v>
      </c>
      <c r="K282" s="29">
        <v>74.5</v>
      </c>
      <c r="L282" s="29">
        <v>10</v>
      </c>
      <c r="M282" s="29">
        <v>5</v>
      </c>
      <c r="N282" s="29">
        <v>5.5</v>
      </c>
      <c r="O282" s="29">
        <v>4</v>
      </c>
      <c r="P282" s="29"/>
      <c r="Q282" s="29"/>
      <c r="R282" s="29">
        <v>3.5</v>
      </c>
    </row>
    <row r="283" spans="1:18" ht="14.25">
      <c r="A283" s="41" t="s">
        <v>138</v>
      </c>
      <c r="B283" s="27" t="s">
        <v>122</v>
      </c>
      <c r="C283" s="39" t="s">
        <v>206</v>
      </c>
      <c r="D283" s="27">
        <v>2</v>
      </c>
      <c r="E283" s="28">
        <v>304700</v>
      </c>
      <c r="F283" s="135">
        <v>40.5</v>
      </c>
      <c r="G283" s="29">
        <v>68.5</v>
      </c>
      <c r="H283" s="30">
        <v>651.66033417108758</v>
      </c>
      <c r="I283" s="134">
        <v>0.5097179692852265</v>
      </c>
      <c r="J283" s="29">
        <v>3</v>
      </c>
      <c r="K283" s="29">
        <v>79</v>
      </c>
      <c r="L283" s="29">
        <v>4</v>
      </c>
      <c r="M283" s="29">
        <v>7.5</v>
      </c>
      <c r="N283" s="29">
        <v>3.5</v>
      </c>
      <c r="O283" s="29">
        <v>1</v>
      </c>
      <c r="P283" s="29"/>
      <c r="Q283" s="29">
        <v>1</v>
      </c>
      <c r="R283" s="29">
        <v>2</v>
      </c>
    </row>
    <row r="284" spans="1:18" ht="14.25">
      <c r="A284" s="42" t="s">
        <v>17</v>
      </c>
      <c r="B284" s="27" t="s">
        <v>100</v>
      </c>
      <c r="C284" s="39" t="s">
        <v>103</v>
      </c>
      <c r="D284" s="27">
        <v>2</v>
      </c>
      <c r="E284" s="28">
        <v>430800</v>
      </c>
      <c r="F284" s="135">
        <v>65</v>
      </c>
      <c r="G284" s="29">
        <v>81</v>
      </c>
      <c r="H284" s="30">
        <v>651.71510967555878</v>
      </c>
      <c r="I284" s="134">
        <v>0.66285867908608687</v>
      </c>
      <c r="J284" s="29">
        <v>4.5</v>
      </c>
      <c r="K284" s="29">
        <v>77.5</v>
      </c>
      <c r="L284" s="29">
        <v>13</v>
      </c>
      <c r="M284" s="29">
        <v>6</v>
      </c>
      <c r="N284" s="29">
        <v>3.5</v>
      </c>
      <c r="O284" s="29">
        <v>1</v>
      </c>
      <c r="P284" s="29"/>
      <c r="Q284" s="29">
        <v>1</v>
      </c>
      <c r="R284" s="29">
        <v>2.5</v>
      </c>
    </row>
    <row r="285" spans="1:18" ht="14.25">
      <c r="A285" s="42" t="s">
        <v>17</v>
      </c>
      <c r="B285" s="27" t="s">
        <v>52</v>
      </c>
      <c r="C285" s="39" t="s">
        <v>55</v>
      </c>
      <c r="D285" s="27">
        <v>2</v>
      </c>
      <c r="E285" s="28">
        <v>336100</v>
      </c>
      <c r="F285" s="135">
        <v>59.5</v>
      </c>
      <c r="G285" s="29">
        <v>77</v>
      </c>
      <c r="H285" s="30">
        <v>652.03843208791216</v>
      </c>
      <c r="I285" s="134">
        <v>0.60575680994358938</v>
      </c>
      <c r="J285" s="29">
        <v>3.5</v>
      </c>
      <c r="K285" s="36">
        <v>82.5</v>
      </c>
      <c r="L285" s="29">
        <v>13.5</v>
      </c>
      <c r="M285" s="29">
        <v>1</v>
      </c>
      <c r="N285" s="29">
        <v>5.5</v>
      </c>
      <c r="O285" s="29">
        <v>1.5</v>
      </c>
      <c r="P285" s="29"/>
      <c r="Q285" s="29"/>
      <c r="R285" s="29">
        <v>2.5</v>
      </c>
    </row>
    <row r="286" spans="1:18" ht="14.25">
      <c r="A286" s="40" t="s">
        <v>209</v>
      </c>
      <c r="B286" s="27" t="s">
        <v>37</v>
      </c>
      <c r="C286" s="39" t="s">
        <v>395</v>
      </c>
      <c r="D286" s="157">
        <v>1</v>
      </c>
      <c r="E286" s="28">
        <v>418300</v>
      </c>
      <c r="F286" s="135">
        <v>48</v>
      </c>
      <c r="G286" s="29">
        <v>61</v>
      </c>
      <c r="H286" s="30">
        <v>654.7057308333334</v>
      </c>
      <c r="I286" s="134">
        <v>0.63891299602276652</v>
      </c>
      <c r="J286" s="29">
        <v>6</v>
      </c>
      <c r="K286" s="36">
        <v>83</v>
      </c>
      <c r="L286" s="29">
        <v>7</v>
      </c>
      <c r="M286" s="29">
        <v>5</v>
      </c>
      <c r="N286" s="29">
        <v>1</v>
      </c>
      <c r="O286" s="29">
        <v>3</v>
      </c>
      <c r="P286" s="29"/>
      <c r="Q286" s="29">
        <v>3</v>
      </c>
      <c r="R286" s="29">
        <v>3</v>
      </c>
    </row>
    <row r="287" spans="1:18" ht="14.25">
      <c r="A287" s="42" t="s">
        <v>17</v>
      </c>
      <c r="B287" s="27" t="s">
        <v>116</v>
      </c>
      <c r="C287" s="39" t="s">
        <v>517</v>
      </c>
      <c r="D287" s="27">
        <v>2</v>
      </c>
      <c r="E287" s="28">
        <v>339700</v>
      </c>
      <c r="F287" s="135">
        <v>54.5</v>
      </c>
      <c r="G287" s="29">
        <v>84.5</v>
      </c>
      <c r="H287" s="30">
        <v>655.01208364734293</v>
      </c>
      <c r="I287" s="134">
        <v>0.53766315029186562</v>
      </c>
      <c r="J287" s="29">
        <v>3.5</v>
      </c>
      <c r="K287" s="29">
        <v>73.5</v>
      </c>
      <c r="L287" s="29">
        <v>8.5</v>
      </c>
      <c r="M287" s="29">
        <v>5</v>
      </c>
      <c r="N287" s="29">
        <v>5.5</v>
      </c>
      <c r="O287" s="29">
        <v>3</v>
      </c>
      <c r="P287" s="29"/>
      <c r="Q287" s="29"/>
      <c r="R287" s="29">
        <v>1.5</v>
      </c>
    </row>
    <row r="288" spans="1:18" ht="14.25">
      <c r="A288" s="41" t="s">
        <v>265</v>
      </c>
      <c r="B288" s="27" t="s">
        <v>45</v>
      </c>
      <c r="C288" s="39" t="s">
        <v>275</v>
      </c>
      <c r="D288" s="27">
        <v>2</v>
      </c>
      <c r="E288" s="28">
        <v>344200</v>
      </c>
      <c r="F288" s="135">
        <v>49.5</v>
      </c>
      <c r="G288" s="29">
        <v>72</v>
      </c>
      <c r="H288" s="30">
        <v>656.54778601569308</v>
      </c>
      <c r="I288" s="134">
        <v>0.56886095128624881</v>
      </c>
      <c r="J288" s="29">
        <v>6</v>
      </c>
      <c r="K288" s="29">
        <v>52.5</v>
      </c>
      <c r="L288" s="29">
        <v>6</v>
      </c>
      <c r="M288" s="29">
        <v>3.5</v>
      </c>
      <c r="N288" s="29">
        <v>2</v>
      </c>
      <c r="O288" s="29">
        <v>2.5</v>
      </c>
      <c r="P288" s="29"/>
      <c r="Q288" s="29"/>
      <c r="R288" s="29">
        <v>2.5</v>
      </c>
    </row>
    <row r="289" spans="1:18" ht="14.25">
      <c r="A289" s="40" t="s">
        <v>209</v>
      </c>
      <c r="B289" s="27" t="s">
        <v>49</v>
      </c>
      <c r="C289" s="39" t="s">
        <v>225</v>
      </c>
      <c r="D289" s="27">
        <v>2</v>
      </c>
      <c r="E289" s="28">
        <v>342000</v>
      </c>
      <c r="F289" s="135">
        <v>51.5</v>
      </c>
      <c r="G289" s="29">
        <v>66.5</v>
      </c>
      <c r="H289" s="30">
        <v>657.35880352941172</v>
      </c>
      <c r="I289" s="134">
        <v>0.6768404415691428</v>
      </c>
      <c r="J289" s="36">
        <v>11.5</v>
      </c>
      <c r="K289" s="29">
        <v>54</v>
      </c>
      <c r="L289" s="29">
        <v>13.5</v>
      </c>
      <c r="M289" s="29">
        <v>4</v>
      </c>
      <c r="N289" s="29">
        <v>2</v>
      </c>
      <c r="O289" s="29">
        <v>3</v>
      </c>
      <c r="P289" s="29"/>
      <c r="Q289" s="36">
        <v>6.5</v>
      </c>
      <c r="R289" s="16">
        <v>5.5</v>
      </c>
    </row>
    <row r="290" spans="1:18" ht="14.25">
      <c r="A290" s="27" t="s">
        <v>130</v>
      </c>
      <c r="B290" s="27" t="s">
        <v>49</v>
      </c>
      <c r="C290" s="39" t="s">
        <v>521</v>
      </c>
      <c r="D290" s="27">
        <v>2</v>
      </c>
      <c r="E290" s="28">
        <v>300500</v>
      </c>
      <c r="F290" s="135">
        <v>37</v>
      </c>
      <c r="G290" s="29">
        <v>65</v>
      </c>
      <c r="H290" s="30">
        <v>658.30576704801206</v>
      </c>
      <c r="I290" s="134">
        <v>0.45651857800717499</v>
      </c>
      <c r="J290" s="29">
        <v>5</v>
      </c>
      <c r="K290" s="29">
        <v>75</v>
      </c>
      <c r="L290" s="29">
        <v>2</v>
      </c>
      <c r="M290" s="29">
        <v>7.5</v>
      </c>
      <c r="N290" s="29">
        <v>1</v>
      </c>
      <c r="O290" s="29">
        <v>2</v>
      </c>
      <c r="P290" s="29"/>
      <c r="Q290" s="29"/>
      <c r="R290" s="29">
        <v>3.5</v>
      </c>
    </row>
    <row r="291" spans="1:18" ht="14.25">
      <c r="A291" s="40" t="s">
        <v>209</v>
      </c>
      <c r="B291" s="27" t="s">
        <v>70</v>
      </c>
      <c r="C291" s="39" t="s">
        <v>237</v>
      </c>
      <c r="D291" s="27">
        <v>2</v>
      </c>
      <c r="E291" s="28">
        <v>408400</v>
      </c>
      <c r="F291" s="135">
        <v>67.5</v>
      </c>
      <c r="G291" s="29">
        <v>72.5</v>
      </c>
      <c r="H291" s="30">
        <v>658.33894556305131</v>
      </c>
      <c r="I291" s="134">
        <v>0.75706077873341682</v>
      </c>
      <c r="J291" s="29">
        <v>5</v>
      </c>
      <c r="K291" s="29">
        <v>68</v>
      </c>
      <c r="L291" s="29">
        <v>9</v>
      </c>
      <c r="M291" s="29">
        <v>9.5</v>
      </c>
      <c r="N291" s="29">
        <v>5</v>
      </c>
      <c r="O291" s="29">
        <v>1</v>
      </c>
      <c r="P291" s="29"/>
      <c r="Q291" s="29">
        <v>1</v>
      </c>
      <c r="R291" s="29">
        <v>1.5</v>
      </c>
    </row>
    <row r="292" spans="1:18" ht="14.25">
      <c r="A292" s="41" t="s">
        <v>265</v>
      </c>
      <c r="B292" s="27" t="s">
        <v>37</v>
      </c>
      <c r="C292" s="39" t="s">
        <v>273</v>
      </c>
      <c r="D292" s="27">
        <v>2</v>
      </c>
      <c r="E292" s="28">
        <v>436100</v>
      </c>
      <c r="F292" s="135">
        <v>49</v>
      </c>
      <c r="G292" s="29">
        <v>58</v>
      </c>
      <c r="H292" s="30">
        <v>660.86094760942763</v>
      </c>
      <c r="I292" s="134">
        <v>0.72889720839280003</v>
      </c>
      <c r="J292" s="29">
        <v>7</v>
      </c>
      <c r="K292" s="36">
        <v>81.5</v>
      </c>
      <c r="L292" s="29">
        <v>2</v>
      </c>
      <c r="M292" s="29">
        <v>12</v>
      </c>
      <c r="N292" s="29">
        <v>1</v>
      </c>
      <c r="O292" s="29">
        <v>3</v>
      </c>
      <c r="P292" s="29"/>
      <c r="Q292" s="29">
        <v>1.5</v>
      </c>
      <c r="R292" s="29">
        <v>1.5</v>
      </c>
    </row>
    <row r="293" spans="1:18" ht="14.25">
      <c r="A293" s="41" t="s">
        <v>138</v>
      </c>
      <c r="B293" s="27" t="s">
        <v>116</v>
      </c>
      <c r="C293" s="39" t="s">
        <v>202</v>
      </c>
      <c r="D293" s="27">
        <v>2</v>
      </c>
      <c r="E293" s="28">
        <v>332200</v>
      </c>
      <c r="F293" s="135">
        <v>48.5</v>
      </c>
      <c r="G293" s="29">
        <v>72</v>
      </c>
      <c r="H293" s="30">
        <v>663.07597354838708</v>
      </c>
      <c r="I293" s="134">
        <v>0.54453021853520378</v>
      </c>
      <c r="J293" s="29">
        <v>2.5</v>
      </c>
      <c r="K293" s="29">
        <v>57.5</v>
      </c>
      <c r="L293" s="29">
        <v>6</v>
      </c>
      <c r="M293" s="29">
        <v>3.5</v>
      </c>
      <c r="N293" s="29">
        <v>6</v>
      </c>
      <c r="O293" s="29">
        <v>2.5</v>
      </c>
      <c r="P293" s="29"/>
      <c r="Q293" s="29"/>
      <c r="R293" s="29">
        <v>1.5</v>
      </c>
    </row>
    <row r="294" spans="1:18" ht="14.25">
      <c r="A294" s="42" t="s">
        <v>17</v>
      </c>
      <c r="B294" s="27" t="s">
        <v>116</v>
      </c>
      <c r="C294" s="39" t="s">
        <v>516</v>
      </c>
      <c r="D294" s="27">
        <v>2</v>
      </c>
      <c r="E294" s="28">
        <v>287700</v>
      </c>
      <c r="F294" s="135">
        <v>45.5</v>
      </c>
      <c r="G294" s="29">
        <v>74</v>
      </c>
      <c r="H294" s="30">
        <v>663.36815637468021</v>
      </c>
      <c r="I294" s="134">
        <v>0.47722863022775441</v>
      </c>
      <c r="J294" s="29">
        <v>5</v>
      </c>
      <c r="K294" s="36">
        <v>82.5</v>
      </c>
      <c r="L294" s="29">
        <v>4</v>
      </c>
      <c r="M294" s="29">
        <v>3</v>
      </c>
      <c r="N294" s="29">
        <v>1.5</v>
      </c>
      <c r="O294" s="29">
        <v>2.5</v>
      </c>
      <c r="P294" s="29">
        <v>1</v>
      </c>
      <c r="Q294" s="29"/>
      <c r="R294" s="29">
        <v>1.5</v>
      </c>
    </row>
    <row r="295" spans="1:18" ht="14.25">
      <c r="A295" s="42" t="s">
        <v>17</v>
      </c>
      <c r="B295" s="27" t="s">
        <v>18</v>
      </c>
      <c r="C295" s="39" t="s">
        <v>482</v>
      </c>
      <c r="D295" s="157">
        <v>1</v>
      </c>
      <c r="E295" s="28">
        <v>378500</v>
      </c>
      <c r="F295" s="135">
        <v>50</v>
      </c>
      <c r="G295" s="29">
        <v>77</v>
      </c>
      <c r="H295" s="30">
        <v>672.18874800000003</v>
      </c>
      <c r="I295" s="134">
        <v>0.5630858908694496</v>
      </c>
      <c r="J295" s="29">
        <v>1</v>
      </c>
      <c r="K295" s="29">
        <v>70</v>
      </c>
      <c r="L295" s="29">
        <v>6</v>
      </c>
      <c r="M295" s="29">
        <v>4</v>
      </c>
      <c r="N295" s="29">
        <v>5</v>
      </c>
      <c r="O295" s="29">
        <v>1</v>
      </c>
      <c r="P295" s="29"/>
      <c r="Q295" s="29"/>
      <c r="R295" s="29">
        <v>1</v>
      </c>
    </row>
    <row r="296" spans="1:18" ht="14.25">
      <c r="A296" s="40" t="s">
        <v>209</v>
      </c>
      <c r="B296" s="27" t="s">
        <v>82</v>
      </c>
      <c r="C296" s="39" t="s">
        <v>245</v>
      </c>
      <c r="D296" s="27">
        <v>2</v>
      </c>
      <c r="E296" s="28">
        <v>471500</v>
      </c>
      <c r="F296" s="135">
        <v>65</v>
      </c>
      <c r="G296" s="29">
        <v>75.5</v>
      </c>
      <c r="H296" s="30">
        <v>673.33176457528953</v>
      </c>
      <c r="I296" s="134">
        <v>0.72497333503072758</v>
      </c>
      <c r="J296" s="29">
        <v>7</v>
      </c>
      <c r="K296" s="29">
        <v>72</v>
      </c>
      <c r="L296" s="29">
        <v>7</v>
      </c>
      <c r="M296" s="29">
        <v>5.5</v>
      </c>
      <c r="N296" s="29">
        <v>1.5</v>
      </c>
      <c r="O296" s="29">
        <v>4</v>
      </c>
      <c r="P296" s="29"/>
      <c r="Q296" s="29">
        <v>2</v>
      </c>
      <c r="R296" s="29">
        <v>3</v>
      </c>
    </row>
    <row r="297" spans="1:18" ht="14.25">
      <c r="A297" s="41" t="s">
        <v>265</v>
      </c>
      <c r="B297" s="27" t="s">
        <v>49</v>
      </c>
      <c r="C297" s="39" t="s">
        <v>277</v>
      </c>
      <c r="D297" s="27">
        <v>2</v>
      </c>
      <c r="E297" s="28">
        <v>439000</v>
      </c>
      <c r="F297" s="135">
        <v>67</v>
      </c>
      <c r="G297" s="29">
        <v>77.5</v>
      </c>
      <c r="H297" s="30">
        <v>673.48628013602251</v>
      </c>
      <c r="I297" s="134">
        <v>0.69487681062487383</v>
      </c>
      <c r="J297" s="29">
        <v>8</v>
      </c>
      <c r="K297" s="29">
        <v>62.5</v>
      </c>
      <c r="L297" s="29">
        <v>13.5</v>
      </c>
      <c r="M297" s="29">
        <v>6.5</v>
      </c>
      <c r="N297" s="29">
        <v>3.5</v>
      </c>
      <c r="O297" s="29">
        <v>3.5</v>
      </c>
      <c r="P297" s="29"/>
      <c r="Q297" s="29">
        <v>2.5</v>
      </c>
      <c r="R297" s="16">
        <v>5</v>
      </c>
    </row>
    <row r="298" spans="1:18" ht="14.25">
      <c r="A298" s="42" t="s">
        <v>17</v>
      </c>
      <c r="B298" s="27" t="s">
        <v>66</v>
      </c>
      <c r="C298" s="39" t="s">
        <v>500</v>
      </c>
      <c r="D298" s="157">
        <v>1</v>
      </c>
      <c r="E298" s="28">
        <v>320300</v>
      </c>
      <c r="F298" s="135">
        <v>53</v>
      </c>
      <c r="G298" s="29">
        <v>92</v>
      </c>
      <c r="H298" s="30">
        <v>680.36796452830185</v>
      </c>
      <c r="I298" s="134">
        <v>0.47077466415113112</v>
      </c>
      <c r="J298" s="29">
        <v>2</v>
      </c>
      <c r="K298" s="29">
        <v>75</v>
      </c>
      <c r="L298" s="29">
        <v>6</v>
      </c>
      <c r="M298" s="29">
        <v>2</v>
      </c>
      <c r="N298" s="29">
        <v>2</v>
      </c>
      <c r="O298" s="35">
        <v>6</v>
      </c>
      <c r="P298" s="29"/>
      <c r="Q298" s="29"/>
      <c r="R298" s="29">
        <v>3</v>
      </c>
    </row>
    <row r="299" spans="1:18" ht="14.25">
      <c r="A299" s="27" t="s">
        <v>130</v>
      </c>
      <c r="B299" s="27" t="s">
        <v>49</v>
      </c>
      <c r="C299" s="39" t="s">
        <v>522</v>
      </c>
      <c r="D299" s="157">
        <v>1</v>
      </c>
      <c r="E299" s="28">
        <v>238200</v>
      </c>
      <c r="F299" s="135">
        <v>14</v>
      </c>
      <c r="G299" s="156">
        <v>31</v>
      </c>
      <c r="H299" s="30">
        <v>682.45831285714291</v>
      </c>
      <c r="I299" s="134">
        <v>0.34903230792627438</v>
      </c>
      <c r="J299" s="29">
        <v>2</v>
      </c>
      <c r="K299" s="36">
        <v>100</v>
      </c>
      <c r="L299" s="29">
        <v>1</v>
      </c>
      <c r="M299" s="29">
        <v>3</v>
      </c>
      <c r="N299" s="29"/>
      <c r="O299" s="29">
        <v>2</v>
      </c>
      <c r="P299" s="29"/>
      <c r="Q299" s="29"/>
      <c r="R299" s="29"/>
    </row>
    <row r="300" spans="1:18" ht="14.25">
      <c r="A300" s="41" t="s">
        <v>138</v>
      </c>
      <c r="B300" s="27" t="s">
        <v>100</v>
      </c>
      <c r="C300" s="39" t="s">
        <v>194</v>
      </c>
      <c r="D300" s="27">
        <v>2</v>
      </c>
      <c r="E300" s="28">
        <v>343500</v>
      </c>
      <c r="F300" s="135">
        <v>61.5</v>
      </c>
      <c r="G300" s="29">
        <v>81</v>
      </c>
      <c r="H300" s="30">
        <v>683.48341874999994</v>
      </c>
      <c r="I300" s="134">
        <v>0.64337467103200308</v>
      </c>
      <c r="J300" s="29">
        <v>6.5</v>
      </c>
      <c r="K300" s="29">
        <v>67</v>
      </c>
      <c r="L300" s="29">
        <v>8.5</v>
      </c>
      <c r="M300" s="29">
        <v>3.5</v>
      </c>
      <c r="N300" s="29">
        <v>4.5</v>
      </c>
      <c r="O300" s="29">
        <v>3.5</v>
      </c>
      <c r="P300" s="29"/>
      <c r="Q300" s="29">
        <v>3</v>
      </c>
      <c r="R300" s="29">
        <v>1.5</v>
      </c>
    </row>
    <row r="301" spans="1:18" ht="14.25">
      <c r="A301" s="42" t="s">
        <v>17</v>
      </c>
      <c r="B301" s="27" t="s">
        <v>76</v>
      </c>
      <c r="C301" s="39" t="s">
        <v>511</v>
      </c>
      <c r="D301" s="157">
        <v>1</v>
      </c>
      <c r="E301" s="28">
        <v>419000</v>
      </c>
      <c r="F301" s="135">
        <v>73</v>
      </c>
      <c r="G301" s="29">
        <v>95</v>
      </c>
      <c r="H301" s="30">
        <v>688.79008219178093</v>
      </c>
      <c r="I301" s="134">
        <v>0.60831305623145882</v>
      </c>
      <c r="J301" s="29">
        <v>6</v>
      </c>
      <c r="K301" s="29">
        <v>75</v>
      </c>
      <c r="L301" s="29">
        <v>11</v>
      </c>
      <c r="M301" s="29">
        <v>5</v>
      </c>
      <c r="N301" s="29">
        <v>4</v>
      </c>
      <c r="O301" s="29"/>
      <c r="P301" s="29"/>
      <c r="Q301" s="29"/>
      <c r="R301" s="29"/>
    </row>
    <row r="302" spans="1:18" ht="14.25">
      <c r="A302" s="41" t="s">
        <v>138</v>
      </c>
      <c r="B302" s="27" t="s">
        <v>70</v>
      </c>
      <c r="C302" s="39" t="s">
        <v>547</v>
      </c>
      <c r="D302" s="27">
        <v>2</v>
      </c>
      <c r="E302" s="28">
        <v>402500</v>
      </c>
      <c r="F302" s="135">
        <v>61</v>
      </c>
      <c r="G302" s="29">
        <v>84</v>
      </c>
      <c r="H302" s="30">
        <v>693.01504471982764</v>
      </c>
      <c r="I302" s="134">
        <v>0.58080000663206199</v>
      </c>
      <c r="J302" s="29">
        <v>7</v>
      </c>
      <c r="K302" s="29">
        <v>58</v>
      </c>
      <c r="L302" s="29">
        <v>6.5</v>
      </c>
      <c r="M302" s="29">
        <v>9</v>
      </c>
      <c r="N302" s="29">
        <v>2.5</v>
      </c>
      <c r="O302" s="29">
        <v>4</v>
      </c>
      <c r="P302" s="29"/>
      <c r="Q302" s="29">
        <v>2</v>
      </c>
      <c r="R302" s="29">
        <v>4</v>
      </c>
    </row>
    <row r="303" spans="1:18" ht="14.25">
      <c r="A303" s="41" t="s">
        <v>265</v>
      </c>
      <c r="B303" s="27" t="s">
        <v>116</v>
      </c>
      <c r="C303" s="39" t="s">
        <v>565</v>
      </c>
      <c r="D303" s="157">
        <v>1</v>
      </c>
      <c r="E303" s="28">
        <v>322200</v>
      </c>
      <c r="F303" s="135">
        <v>44</v>
      </c>
      <c r="G303" s="29">
        <v>79</v>
      </c>
      <c r="H303" s="30">
        <v>700.78939363636368</v>
      </c>
      <c r="I303" s="134">
        <v>0.45976723238934758</v>
      </c>
      <c r="J303" s="29">
        <v>3</v>
      </c>
      <c r="K303" s="29">
        <v>66</v>
      </c>
      <c r="L303" s="29">
        <v>3</v>
      </c>
      <c r="M303" s="29">
        <v>9</v>
      </c>
      <c r="N303" s="29">
        <v>1</v>
      </c>
      <c r="O303" s="29">
        <v>2</v>
      </c>
      <c r="P303" s="29"/>
      <c r="Q303" s="29"/>
      <c r="R303" s="29">
        <v>2</v>
      </c>
    </row>
    <row r="304" spans="1:18" ht="14.25">
      <c r="A304" s="40" t="s">
        <v>209</v>
      </c>
      <c r="B304" s="27" t="s">
        <v>58</v>
      </c>
      <c r="C304" s="39" t="s">
        <v>399</v>
      </c>
      <c r="D304" s="157">
        <v>1</v>
      </c>
      <c r="E304" s="28">
        <v>358400</v>
      </c>
      <c r="F304" s="135">
        <v>33</v>
      </c>
      <c r="G304" s="29">
        <v>56</v>
      </c>
      <c r="H304" s="30">
        <v>701.36925090909085</v>
      </c>
      <c r="I304" s="134">
        <v>0.51100044596402561</v>
      </c>
      <c r="J304" s="29">
        <v>3</v>
      </c>
      <c r="K304" s="29">
        <v>53</v>
      </c>
      <c r="L304" s="29">
        <v>11</v>
      </c>
      <c r="M304" s="29">
        <v>2</v>
      </c>
      <c r="N304" s="29">
        <v>6</v>
      </c>
      <c r="O304" s="29">
        <v>1</v>
      </c>
      <c r="P304" s="29"/>
      <c r="Q304" s="29">
        <v>1</v>
      </c>
      <c r="R304" s="29">
        <v>4</v>
      </c>
    </row>
    <row r="305" spans="1:18" ht="14.25">
      <c r="A305" s="41" t="s">
        <v>138</v>
      </c>
      <c r="B305" s="27" t="s">
        <v>24</v>
      </c>
      <c r="C305" s="39" t="s">
        <v>526</v>
      </c>
      <c r="D305" s="157">
        <v>1</v>
      </c>
      <c r="E305" s="28">
        <v>395000</v>
      </c>
      <c r="F305" s="135">
        <v>52</v>
      </c>
      <c r="G305" s="29">
        <v>74</v>
      </c>
      <c r="H305" s="30">
        <v>705.84828846153835</v>
      </c>
      <c r="I305" s="134">
        <v>0.55961033901624813</v>
      </c>
      <c r="J305" s="29">
        <v>4</v>
      </c>
      <c r="K305" s="36">
        <v>88</v>
      </c>
      <c r="L305" s="29">
        <v>11</v>
      </c>
      <c r="M305" s="29">
        <v>6</v>
      </c>
      <c r="N305" s="29">
        <v>3</v>
      </c>
      <c r="O305" s="29">
        <v>3</v>
      </c>
      <c r="P305" s="29"/>
      <c r="Q305" s="29">
        <v>1</v>
      </c>
      <c r="R305" s="29">
        <v>1</v>
      </c>
    </row>
    <row r="306" spans="1:18" ht="14.25">
      <c r="A306" s="41" t="s">
        <v>138</v>
      </c>
      <c r="B306" s="27" t="s">
        <v>37</v>
      </c>
      <c r="C306" s="39" t="s">
        <v>536</v>
      </c>
      <c r="D306" s="157">
        <v>1</v>
      </c>
      <c r="E306" s="28">
        <v>452200</v>
      </c>
      <c r="F306" s="135">
        <v>48</v>
      </c>
      <c r="G306" s="29">
        <v>61</v>
      </c>
      <c r="H306" s="30">
        <v>707.76459833333342</v>
      </c>
      <c r="I306" s="134">
        <v>0.63891299602276652</v>
      </c>
      <c r="J306" s="29">
        <v>6</v>
      </c>
      <c r="K306" s="36">
        <v>81</v>
      </c>
      <c r="L306" s="29">
        <v>4</v>
      </c>
      <c r="M306" s="29">
        <v>7</v>
      </c>
      <c r="N306" s="29">
        <v>1</v>
      </c>
      <c r="O306" s="29">
        <v>5</v>
      </c>
      <c r="P306" s="29"/>
      <c r="Q306" s="29">
        <v>1</v>
      </c>
      <c r="R306" s="29">
        <v>2</v>
      </c>
    </row>
    <row r="307" spans="1:18" ht="14.25">
      <c r="A307" s="42" t="s">
        <v>17</v>
      </c>
      <c r="B307" s="27" t="s">
        <v>34</v>
      </c>
      <c r="C307" s="39" t="s">
        <v>488</v>
      </c>
      <c r="D307" s="157">
        <v>1</v>
      </c>
      <c r="E307" s="28">
        <v>497200</v>
      </c>
      <c r="F307" s="135">
        <v>34</v>
      </c>
      <c r="G307" s="156">
        <v>41</v>
      </c>
      <c r="H307" s="30">
        <v>716.71964941176475</v>
      </c>
      <c r="I307" s="134">
        <v>0.69371615583313262</v>
      </c>
      <c r="J307" s="29">
        <v>1</v>
      </c>
      <c r="K307" s="29">
        <v>62</v>
      </c>
      <c r="L307" s="29">
        <v>7</v>
      </c>
      <c r="M307" s="29">
        <v>1</v>
      </c>
      <c r="N307" s="29">
        <v>5</v>
      </c>
      <c r="O307" s="29">
        <v>1</v>
      </c>
      <c r="P307" s="29"/>
      <c r="Q307" s="29"/>
      <c r="R307" s="29">
        <v>2</v>
      </c>
    </row>
    <row r="308" spans="1:18" ht="14.25">
      <c r="A308" s="41" t="s">
        <v>138</v>
      </c>
      <c r="B308" s="27" t="s">
        <v>82</v>
      </c>
      <c r="C308" s="39" t="s">
        <v>557</v>
      </c>
      <c r="D308" s="157">
        <v>1</v>
      </c>
      <c r="E308" s="28">
        <v>380600</v>
      </c>
      <c r="F308" s="135">
        <v>39</v>
      </c>
      <c r="G308" s="29">
        <v>65</v>
      </c>
      <c r="H308" s="30">
        <v>719.14369999999997</v>
      </c>
      <c r="I308" s="134">
        <v>0.52924053982535069</v>
      </c>
      <c r="J308" s="29">
        <v>5</v>
      </c>
      <c r="K308" s="36">
        <v>81</v>
      </c>
      <c r="L308" s="29">
        <v>3</v>
      </c>
      <c r="M308" s="29">
        <v>8</v>
      </c>
      <c r="N308" s="29">
        <v>1</v>
      </c>
      <c r="O308" s="29">
        <v>1</v>
      </c>
      <c r="P308" s="29"/>
      <c r="Q308" s="29">
        <v>1</v>
      </c>
      <c r="R308" s="29">
        <v>4</v>
      </c>
    </row>
    <row r="309" spans="1:18" ht="14.25">
      <c r="A309" s="42" t="s">
        <v>17</v>
      </c>
      <c r="B309" s="27" t="s">
        <v>18</v>
      </c>
      <c r="C309" s="39" t="s">
        <v>480</v>
      </c>
      <c r="D309" s="27">
        <v>2</v>
      </c>
      <c r="E309" s="28">
        <v>359100</v>
      </c>
      <c r="F309" s="135">
        <v>42.5</v>
      </c>
      <c r="G309" s="29">
        <v>75.5</v>
      </c>
      <c r="H309" s="30">
        <v>730.7832601247228</v>
      </c>
      <c r="I309" s="134">
        <v>0.49264273492738886</v>
      </c>
      <c r="J309" s="29">
        <v>4</v>
      </c>
      <c r="K309" s="36">
        <v>90</v>
      </c>
      <c r="L309" s="29">
        <v>4.5</v>
      </c>
      <c r="M309" s="29">
        <v>5.5</v>
      </c>
      <c r="N309" s="29">
        <v>3</v>
      </c>
      <c r="O309" s="29"/>
      <c r="P309" s="29"/>
      <c r="Q309" s="29"/>
      <c r="R309" s="29">
        <v>1</v>
      </c>
    </row>
    <row r="310" spans="1:18" ht="14.25">
      <c r="A310" s="42" t="s">
        <v>17</v>
      </c>
      <c r="B310" s="27" t="s">
        <v>29</v>
      </c>
      <c r="C310" s="39" t="s">
        <v>486</v>
      </c>
      <c r="D310" s="27">
        <v>2</v>
      </c>
      <c r="E310" s="28">
        <v>382600</v>
      </c>
      <c r="F310" s="135">
        <v>67</v>
      </c>
      <c r="G310" s="29">
        <v>92</v>
      </c>
      <c r="H310" s="30">
        <v>731.50731720496901</v>
      </c>
      <c r="I310" s="134">
        <v>0.58870055975323388</v>
      </c>
      <c r="J310" s="29">
        <v>4.5</v>
      </c>
      <c r="K310" s="36">
        <v>84.5</v>
      </c>
      <c r="L310" s="29">
        <v>6</v>
      </c>
      <c r="M310" s="29">
        <v>4.5</v>
      </c>
      <c r="N310" s="29">
        <v>4</v>
      </c>
      <c r="O310" s="29">
        <v>2</v>
      </c>
      <c r="P310" s="29"/>
      <c r="Q310" s="29"/>
      <c r="R310" s="29">
        <v>2</v>
      </c>
    </row>
    <row r="311" spans="1:18" ht="14.25">
      <c r="A311" s="42" t="s">
        <v>17</v>
      </c>
      <c r="B311" s="27" t="s">
        <v>70</v>
      </c>
      <c r="C311" s="39" t="s">
        <v>506</v>
      </c>
      <c r="D311" s="157">
        <v>1</v>
      </c>
      <c r="E311" s="28">
        <v>454200</v>
      </c>
      <c r="F311" s="135">
        <v>70</v>
      </c>
      <c r="G311" s="29">
        <v>90</v>
      </c>
      <c r="H311" s="30">
        <v>733.29292285714291</v>
      </c>
      <c r="I311" s="134">
        <v>0.61939776839832583</v>
      </c>
      <c r="J311" s="29">
        <v>2</v>
      </c>
      <c r="K311" s="36">
        <v>83</v>
      </c>
      <c r="L311" s="29">
        <v>14</v>
      </c>
      <c r="M311" s="29">
        <v>10</v>
      </c>
      <c r="N311" s="29">
        <v>3</v>
      </c>
      <c r="O311" s="29">
        <v>1</v>
      </c>
      <c r="P311" s="29"/>
      <c r="Q311" s="29"/>
      <c r="R311" s="29">
        <v>3</v>
      </c>
    </row>
    <row r="312" spans="1:18" ht="14.25">
      <c r="A312" s="41" t="s">
        <v>138</v>
      </c>
      <c r="B312" s="27" t="s">
        <v>106</v>
      </c>
      <c r="C312" s="39" t="s">
        <v>560</v>
      </c>
      <c r="D312" s="27">
        <v>2</v>
      </c>
      <c r="E312" s="28">
        <v>350600</v>
      </c>
      <c r="F312" s="135">
        <v>50</v>
      </c>
      <c r="G312" s="29">
        <v>85</v>
      </c>
      <c r="H312" s="30">
        <v>733.4657995348839</v>
      </c>
      <c r="I312" s="134">
        <v>0.48014964123749648</v>
      </c>
      <c r="J312" s="29">
        <v>5</v>
      </c>
      <c r="K312" s="29">
        <v>57.5</v>
      </c>
      <c r="L312" s="29">
        <v>7</v>
      </c>
      <c r="M312" s="29">
        <v>6</v>
      </c>
      <c r="N312" s="29">
        <v>3.5</v>
      </c>
      <c r="O312" s="29">
        <v>2</v>
      </c>
      <c r="P312" s="29"/>
      <c r="Q312" s="29">
        <v>1</v>
      </c>
      <c r="R312" s="29">
        <v>2</v>
      </c>
    </row>
    <row r="313" spans="1:18" ht="14.25">
      <c r="A313" s="40" t="s">
        <v>209</v>
      </c>
      <c r="B313" s="27" t="s">
        <v>49</v>
      </c>
      <c r="C313" s="39" t="s">
        <v>397</v>
      </c>
      <c r="D313" s="157">
        <v>1</v>
      </c>
      <c r="E313" s="28">
        <v>270300</v>
      </c>
      <c r="F313" s="135">
        <v>23</v>
      </c>
      <c r="G313" s="29">
        <v>52</v>
      </c>
      <c r="H313" s="30">
        <v>740.30234086956534</v>
      </c>
      <c r="I313" s="134">
        <v>0.36512109320430269</v>
      </c>
      <c r="J313" s="29">
        <v>4</v>
      </c>
      <c r="K313" s="29">
        <v>72</v>
      </c>
      <c r="L313" s="29">
        <v>6</v>
      </c>
      <c r="M313" s="29">
        <v>5</v>
      </c>
      <c r="N313" s="29">
        <v>1</v>
      </c>
      <c r="O313" s="29"/>
      <c r="P313" s="29"/>
      <c r="Q313" s="29"/>
      <c r="R313" s="29">
        <v>3</v>
      </c>
    </row>
    <row r="314" spans="1:18" ht="14.25">
      <c r="A314" s="40" t="s">
        <v>209</v>
      </c>
      <c r="B314" s="27" t="s">
        <v>49</v>
      </c>
      <c r="C314" s="39" t="s">
        <v>398</v>
      </c>
      <c r="D314" s="157">
        <v>1</v>
      </c>
      <c r="E314" s="28">
        <v>399200</v>
      </c>
      <c r="F314" s="135">
        <v>56</v>
      </c>
      <c r="G314" s="29">
        <v>86</v>
      </c>
      <c r="H314" s="30">
        <v>742.65742285714282</v>
      </c>
      <c r="I314" s="134">
        <v>0.53752913215921616</v>
      </c>
      <c r="J314" s="29">
        <v>2</v>
      </c>
      <c r="K314" s="36">
        <v>80</v>
      </c>
      <c r="L314" s="29">
        <v>12</v>
      </c>
      <c r="M314" s="29">
        <v>3</v>
      </c>
      <c r="N314" s="29">
        <v>2</v>
      </c>
      <c r="O314" s="29">
        <v>3</v>
      </c>
      <c r="P314" s="29"/>
      <c r="Q314" s="29"/>
      <c r="R314" s="29">
        <v>3</v>
      </c>
    </row>
    <row r="315" spans="1:18" ht="14.25">
      <c r="A315" s="42" t="s">
        <v>17</v>
      </c>
      <c r="B315" s="27" t="s">
        <v>116</v>
      </c>
      <c r="C315" s="39" t="s">
        <v>119</v>
      </c>
      <c r="D315" s="27">
        <v>2</v>
      </c>
      <c r="E315" s="28">
        <v>319500</v>
      </c>
      <c r="F315" s="135">
        <v>49</v>
      </c>
      <c r="G315" s="29">
        <v>68</v>
      </c>
      <c r="H315" s="30">
        <v>749.22494400000005</v>
      </c>
      <c r="I315" s="134">
        <v>0.60061725194263138</v>
      </c>
      <c r="J315" s="29">
        <v>4.5</v>
      </c>
      <c r="K315" s="29">
        <v>62.5</v>
      </c>
      <c r="L315" s="29">
        <v>4.5</v>
      </c>
      <c r="M315" s="29">
        <v>4.5</v>
      </c>
      <c r="N315" s="29">
        <v>1</v>
      </c>
      <c r="O315" s="29">
        <v>3.5</v>
      </c>
      <c r="P315" s="29"/>
      <c r="Q315" s="29">
        <v>1</v>
      </c>
      <c r="R315" s="29">
        <v>1</v>
      </c>
    </row>
    <row r="316" spans="1:18" ht="14.25">
      <c r="A316" s="40" t="s">
        <v>209</v>
      </c>
      <c r="B316" s="27" t="s">
        <v>24</v>
      </c>
      <c r="C316" s="39" t="s">
        <v>393</v>
      </c>
      <c r="D316" s="157">
        <v>1</v>
      </c>
      <c r="E316" s="28">
        <v>260600</v>
      </c>
      <c r="F316" s="135">
        <v>15</v>
      </c>
      <c r="G316" s="156">
        <v>35</v>
      </c>
      <c r="H316" s="30">
        <v>763.54931333333343</v>
      </c>
      <c r="I316" s="134">
        <v>0.34130081115826116</v>
      </c>
      <c r="J316" s="29">
        <v>4</v>
      </c>
      <c r="K316" s="29">
        <v>50</v>
      </c>
      <c r="L316" s="29">
        <v>2</v>
      </c>
      <c r="M316" s="29">
        <v>4</v>
      </c>
      <c r="N316" s="29"/>
      <c r="O316" s="29"/>
      <c r="P316" s="29"/>
      <c r="Q316" s="29"/>
      <c r="R316" s="29">
        <v>3</v>
      </c>
    </row>
    <row r="317" spans="1:18" ht="14.25">
      <c r="A317" s="41" t="s">
        <v>304</v>
      </c>
      <c r="B317" s="27" t="s">
        <v>45</v>
      </c>
      <c r="C317" s="39" t="s">
        <v>568</v>
      </c>
      <c r="D317" s="27">
        <v>2</v>
      </c>
      <c r="E317" s="28">
        <v>279500</v>
      </c>
      <c r="F317" s="135">
        <v>14.5</v>
      </c>
      <c r="G317" s="156">
        <v>32</v>
      </c>
      <c r="H317" s="30">
        <v>768.25017053571435</v>
      </c>
      <c r="I317" s="134">
        <v>0.36398731395426065</v>
      </c>
      <c r="J317" s="29">
        <v>2</v>
      </c>
      <c r="K317" s="36">
        <v>83</v>
      </c>
      <c r="L317" s="29">
        <v>1</v>
      </c>
      <c r="M317" s="29">
        <v>2</v>
      </c>
      <c r="N317" s="29">
        <v>1</v>
      </c>
      <c r="O317" s="29">
        <v>1</v>
      </c>
      <c r="P317" s="29">
        <v>7</v>
      </c>
      <c r="Q317" s="29"/>
      <c r="R317" s="29"/>
    </row>
    <row r="318" spans="1:18" ht="14.25">
      <c r="A318" s="42" t="s">
        <v>17</v>
      </c>
      <c r="B318" s="27" t="s">
        <v>82</v>
      </c>
      <c r="C318" s="39" t="s">
        <v>85</v>
      </c>
      <c r="D318" s="27">
        <v>2</v>
      </c>
      <c r="E318" s="28">
        <v>367200</v>
      </c>
      <c r="F318" s="135">
        <v>44.5</v>
      </c>
      <c r="G318" s="29">
        <v>50</v>
      </c>
      <c r="H318" s="30">
        <v>769.03363636363622</v>
      </c>
      <c r="I318" s="134">
        <v>0.64346521723804706</v>
      </c>
      <c r="J318" s="29">
        <v>1.5</v>
      </c>
      <c r="K318" s="29">
        <v>76</v>
      </c>
      <c r="L318" s="29">
        <v>7.5</v>
      </c>
      <c r="M318" s="29">
        <v>3</v>
      </c>
      <c r="N318" s="29">
        <v>3</v>
      </c>
      <c r="O318" s="29">
        <v>1</v>
      </c>
      <c r="P318" s="29"/>
      <c r="Q318" s="29">
        <v>1</v>
      </c>
      <c r="R318" s="29">
        <v>2</v>
      </c>
    </row>
    <row r="319" spans="1:18" ht="14.25">
      <c r="A319" s="41" t="s">
        <v>138</v>
      </c>
      <c r="B319" s="27" t="s">
        <v>34</v>
      </c>
      <c r="C319" s="39" t="s">
        <v>532</v>
      </c>
      <c r="D319" s="157">
        <v>1</v>
      </c>
      <c r="E319" s="28">
        <v>299700</v>
      </c>
      <c r="F319" s="135">
        <v>37</v>
      </c>
      <c r="G319" s="29">
        <v>76</v>
      </c>
      <c r="H319" s="30">
        <v>772.3933199999999</v>
      </c>
      <c r="I319" s="134">
        <v>0.38801474875520675</v>
      </c>
      <c r="J319" s="29">
        <v>4</v>
      </c>
      <c r="K319" s="29">
        <v>66</v>
      </c>
      <c r="L319" s="29">
        <v>4</v>
      </c>
      <c r="M319" s="29">
        <v>2</v>
      </c>
      <c r="N319" s="29">
        <v>3</v>
      </c>
      <c r="O319" s="29">
        <v>1</v>
      </c>
      <c r="P319" s="29">
        <v>4</v>
      </c>
      <c r="Q319" s="29"/>
      <c r="R319" s="29"/>
    </row>
    <row r="320" spans="1:18" ht="14.25">
      <c r="A320" s="42" t="s">
        <v>17</v>
      </c>
      <c r="B320" s="27" t="s">
        <v>37</v>
      </c>
      <c r="C320" s="39" t="s">
        <v>43</v>
      </c>
      <c r="D320" s="27">
        <v>2</v>
      </c>
      <c r="E320" s="28">
        <v>491800</v>
      </c>
      <c r="F320" s="135">
        <v>68.5</v>
      </c>
      <c r="G320" s="29">
        <v>88.5</v>
      </c>
      <c r="H320" s="30">
        <v>793.41020441760134</v>
      </c>
      <c r="I320" s="134">
        <v>0.62344429028391601</v>
      </c>
      <c r="J320" s="29">
        <v>5</v>
      </c>
      <c r="K320" s="29">
        <v>69.5</v>
      </c>
      <c r="L320" s="29">
        <v>10</v>
      </c>
      <c r="M320" s="29">
        <v>7</v>
      </c>
      <c r="N320" s="29">
        <v>5.5</v>
      </c>
      <c r="O320" s="29">
        <v>1.5</v>
      </c>
      <c r="P320" s="29"/>
      <c r="Q320" s="29"/>
      <c r="R320" s="29">
        <v>2</v>
      </c>
    </row>
    <row r="321" spans="1:18" ht="14.25">
      <c r="A321" s="42" t="s">
        <v>17</v>
      </c>
      <c r="B321" s="27" t="s">
        <v>100</v>
      </c>
      <c r="C321" s="39" t="s">
        <v>104</v>
      </c>
      <c r="D321" s="27">
        <v>2</v>
      </c>
      <c r="E321" s="28">
        <v>472300</v>
      </c>
      <c r="F321" s="135">
        <v>60</v>
      </c>
      <c r="G321" s="29">
        <v>81.5</v>
      </c>
      <c r="H321" s="30">
        <v>793.53554962489341</v>
      </c>
      <c r="I321" s="134">
        <v>0.61181663530519703</v>
      </c>
      <c r="J321" s="29">
        <v>3.5</v>
      </c>
      <c r="K321" s="36">
        <v>89</v>
      </c>
      <c r="L321" s="29">
        <v>10.5</v>
      </c>
      <c r="M321" s="29">
        <v>3.5</v>
      </c>
      <c r="N321" s="29">
        <v>4.5</v>
      </c>
      <c r="O321" s="29">
        <v>3.5</v>
      </c>
      <c r="P321" s="29"/>
      <c r="Q321" s="29">
        <v>1</v>
      </c>
      <c r="R321" s="29">
        <v>2.5</v>
      </c>
    </row>
    <row r="322" spans="1:18" ht="14.25">
      <c r="A322" s="41" t="s">
        <v>138</v>
      </c>
      <c r="B322" s="27" t="s">
        <v>24</v>
      </c>
      <c r="C322" s="39" t="s">
        <v>528</v>
      </c>
      <c r="D322" s="27">
        <v>2</v>
      </c>
      <c r="E322" s="28">
        <v>281800</v>
      </c>
      <c r="F322" s="135">
        <v>37</v>
      </c>
      <c r="G322" s="29">
        <v>84.5</v>
      </c>
      <c r="H322" s="30">
        <v>793.9552084375</v>
      </c>
      <c r="I322" s="134">
        <v>0.35916977749658135</v>
      </c>
      <c r="J322" s="29">
        <v>3</v>
      </c>
      <c r="K322" s="29">
        <v>62.5</v>
      </c>
      <c r="L322" s="29">
        <v>4</v>
      </c>
      <c r="M322" s="29">
        <v>2.5</v>
      </c>
      <c r="N322" s="29">
        <v>3</v>
      </c>
      <c r="O322" s="29">
        <v>1.5</v>
      </c>
      <c r="P322" s="29"/>
      <c r="Q322" s="29"/>
      <c r="R322" s="29">
        <v>3.5</v>
      </c>
    </row>
    <row r="323" spans="1:18" ht="14.25">
      <c r="A323" s="41" t="s">
        <v>138</v>
      </c>
      <c r="B323" s="27" t="s">
        <v>76</v>
      </c>
      <c r="C323" s="39" t="s">
        <v>554</v>
      </c>
      <c r="D323" s="27">
        <v>2</v>
      </c>
      <c r="E323" s="28">
        <v>360300</v>
      </c>
      <c r="F323" s="135">
        <v>41</v>
      </c>
      <c r="G323" s="29">
        <v>73.5</v>
      </c>
      <c r="H323" s="30">
        <v>814.82850184782615</v>
      </c>
      <c r="I323" s="134">
        <v>0.45603377888915553</v>
      </c>
      <c r="J323" s="29">
        <v>4.5</v>
      </c>
      <c r="K323" s="29">
        <v>39</v>
      </c>
      <c r="L323" s="29">
        <v>6</v>
      </c>
      <c r="M323" s="29">
        <v>2.5</v>
      </c>
      <c r="N323" s="29">
        <v>4</v>
      </c>
      <c r="O323" s="29">
        <v>2</v>
      </c>
      <c r="P323" s="29"/>
      <c r="Q323" s="29"/>
      <c r="R323" s="29">
        <v>1.5</v>
      </c>
    </row>
    <row r="324" spans="1:18" ht="14.25">
      <c r="A324" s="41" t="s">
        <v>138</v>
      </c>
      <c r="B324" s="27" t="s">
        <v>45</v>
      </c>
      <c r="C324" s="39" t="s">
        <v>165</v>
      </c>
      <c r="D324" s="27">
        <v>2</v>
      </c>
      <c r="E324" s="28">
        <v>498300</v>
      </c>
      <c r="F324" s="135">
        <v>62</v>
      </c>
      <c r="G324" s="29">
        <v>72</v>
      </c>
      <c r="H324" s="30">
        <v>821.65351565934066</v>
      </c>
      <c r="I324" s="134">
        <v>0.67294765162325887</v>
      </c>
      <c r="J324" s="29">
        <v>6</v>
      </c>
      <c r="K324" s="29">
        <v>79</v>
      </c>
      <c r="L324" s="29">
        <v>6</v>
      </c>
      <c r="M324" s="29">
        <v>7</v>
      </c>
      <c r="N324" s="29">
        <v>3.5</v>
      </c>
      <c r="O324" s="29">
        <v>1.5</v>
      </c>
      <c r="P324" s="29"/>
      <c r="Q324" s="29">
        <v>1</v>
      </c>
      <c r="R324" s="29">
        <v>1</v>
      </c>
    </row>
    <row r="325" spans="1:18" ht="14.25">
      <c r="A325" s="42" t="s">
        <v>17</v>
      </c>
      <c r="B325" s="27" t="s">
        <v>52</v>
      </c>
      <c r="C325" s="39" t="s">
        <v>498</v>
      </c>
      <c r="D325" s="27">
        <v>2</v>
      </c>
      <c r="E325" s="28">
        <v>246500</v>
      </c>
      <c r="F325" s="135">
        <v>31.5</v>
      </c>
      <c r="G325" s="29">
        <v>88.5</v>
      </c>
      <c r="H325" s="30">
        <v>823.78187142857155</v>
      </c>
      <c r="I325" s="134">
        <v>0.29922972405759479</v>
      </c>
      <c r="J325" s="29">
        <v>3.5</v>
      </c>
      <c r="K325" s="29">
        <v>76</v>
      </c>
      <c r="L325" s="29">
        <v>5.5</v>
      </c>
      <c r="M325" s="29">
        <v>5</v>
      </c>
      <c r="N325" s="29">
        <v>4.5</v>
      </c>
      <c r="O325" s="29">
        <v>2</v>
      </c>
      <c r="P325" s="29"/>
      <c r="Q325" s="29"/>
      <c r="R325" s="29">
        <v>3.5</v>
      </c>
    </row>
    <row r="326" spans="1:18" ht="14.25">
      <c r="A326" s="41" t="s">
        <v>138</v>
      </c>
      <c r="B326" s="27" t="s">
        <v>70</v>
      </c>
      <c r="C326" s="39" t="s">
        <v>549</v>
      </c>
      <c r="D326" s="157">
        <v>1</v>
      </c>
      <c r="E326" s="28">
        <v>375100</v>
      </c>
      <c r="F326" s="135">
        <v>30</v>
      </c>
      <c r="G326" s="29">
        <v>53</v>
      </c>
      <c r="H326" s="30">
        <v>824.89991466666663</v>
      </c>
      <c r="I326" s="134">
        <v>0.45472183149827816</v>
      </c>
      <c r="J326" s="29">
        <v>3</v>
      </c>
      <c r="K326" s="36">
        <v>80</v>
      </c>
      <c r="L326" s="29">
        <v>3</v>
      </c>
      <c r="M326" s="29">
        <v>2</v>
      </c>
      <c r="N326" s="29"/>
      <c r="O326" s="29">
        <v>1</v>
      </c>
      <c r="P326" s="29"/>
      <c r="Q326" s="29">
        <v>1</v>
      </c>
      <c r="R326" s="29"/>
    </row>
    <row r="327" spans="1:18" ht="14.25">
      <c r="A327" s="42" t="s">
        <v>17</v>
      </c>
      <c r="B327" s="27" t="s">
        <v>49</v>
      </c>
      <c r="C327" s="39" t="s">
        <v>492</v>
      </c>
      <c r="D327" s="157">
        <v>1</v>
      </c>
      <c r="E327" s="28">
        <v>275700</v>
      </c>
      <c r="F327" s="135">
        <v>34</v>
      </c>
      <c r="G327" s="29">
        <v>80</v>
      </c>
      <c r="H327" s="30">
        <v>839.36054117647063</v>
      </c>
      <c r="I327" s="134">
        <v>0.32846433263776176</v>
      </c>
      <c r="J327" s="29">
        <v>2</v>
      </c>
      <c r="K327" s="29">
        <v>66</v>
      </c>
      <c r="L327" s="29">
        <v>6</v>
      </c>
      <c r="M327" s="29"/>
      <c r="N327" s="29">
        <v>1</v>
      </c>
      <c r="O327" s="29">
        <v>1</v>
      </c>
      <c r="P327" s="29"/>
      <c r="Q327" s="29"/>
      <c r="R327" s="29"/>
    </row>
    <row r="328" spans="1:18" ht="14.25">
      <c r="A328" s="41" t="s">
        <v>138</v>
      </c>
      <c r="B328" s="27" t="s">
        <v>76</v>
      </c>
      <c r="C328" s="39" t="s">
        <v>183</v>
      </c>
      <c r="D328" s="27">
        <v>2</v>
      </c>
      <c r="E328" s="28">
        <v>458500</v>
      </c>
      <c r="F328" s="135">
        <v>49</v>
      </c>
      <c r="G328" s="29">
        <v>71</v>
      </c>
      <c r="H328" s="30">
        <v>844.17716591194971</v>
      </c>
      <c r="I328" s="134">
        <v>0.58958455619819494</v>
      </c>
      <c r="J328" s="29">
        <v>3.5</v>
      </c>
      <c r="K328" s="29">
        <v>70</v>
      </c>
      <c r="L328" s="29">
        <v>7</v>
      </c>
      <c r="M328" s="29">
        <v>3</v>
      </c>
      <c r="N328" s="29">
        <v>2.5</v>
      </c>
      <c r="O328" s="29">
        <v>2</v>
      </c>
      <c r="P328" s="29"/>
      <c r="Q328" s="29">
        <v>1</v>
      </c>
      <c r="R328" s="29">
        <v>3</v>
      </c>
    </row>
    <row r="329" spans="1:18" ht="14.25">
      <c r="A329" s="41" t="s">
        <v>265</v>
      </c>
      <c r="B329" s="27" t="s">
        <v>18</v>
      </c>
      <c r="C329" s="39" t="s">
        <v>563</v>
      </c>
      <c r="D329" s="27">
        <v>2</v>
      </c>
      <c r="E329" s="28">
        <v>399500</v>
      </c>
      <c r="F329" s="135">
        <v>45</v>
      </c>
      <c r="G329" s="29">
        <v>80</v>
      </c>
      <c r="H329" s="30">
        <v>851.79392499999994</v>
      </c>
      <c r="I329" s="134">
        <v>0.49568157938677815</v>
      </c>
      <c r="J329" s="29">
        <v>3</v>
      </c>
      <c r="K329" s="29">
        <v>77</v>
      </c>
      <c r="L329" s="29">
        <v>7</v>
      </c>
      <c r="M329" s="29">
        <v>6.5</v>
      </c>
      <c r="N329" s="29">
        <v>4</v>
      </c>
      <c r="O329" s="29">
        <v>3</v>
      </c>
      <c r="P329" s="29"/>
      <c r="Q329" s="29">
        <v>1</v>
      </c>
      <c r="R329" s="29">
        <v>2</v>
      </c>
    </row>
    <row r="330" spans="1:18" ht="14.25">
      <c r="A330" s="42" t="s">
        <v>17</v>
      </c>
      <c r="B330" s="27" t="s">
        <v>29</v>
      </c>
      <c r="C330" s="39" t="s">
        <v>485</v>
      </c>
      <c r="D330" s="27">
        <v>2</v>
      </c>
      <c r="E330" s="28">
        <v>345800</v>
      </c>
      <c r="F330" s="135">
        <v>43</v>
      </c>
      <c r="G330" s="29">
        <v>86</v>
      </c>
      <c r="H330" s="30">
        <v>861.79794458333345</v>
      </c>
      <c r="I330" s="134">
        <v>0.41328091363774977</v>
      </c>
      <c r="J330" s="29">
        <v>2.5</v>
      </c>
      <c r="K330" s="29">
        <v>57.5</v>
      </c>
      <c r="L330" s="29">
        <v>7</v>
      </c>
      <c r="M330" s="29">
        <v>3.5</v>
      </c>
      <c r="N330" s="29">
        <v>2.5</v>
      </c>
      <c r="O330" s="29">
        <v>1</v>
      </c>
      <c r="P330" s="29"/>
      <c r="Q330" s="29"/>
      <c r="R330" s="29">
        <v>3</v>
      </c>
    </row>
    <row r="331" spans="1:18" ht="14.25">
      <c r="A331" s="41" t="s">
        <v>138</v>
      </c>
      <c r="B331" s="27" t="s">
        <v>58</v>
      </c>
      <c r="C331" s="39" t="s">
        <v>545</v>
      </c>
      <c r="D331" s="27">
        <v>2</v>
      </c>
      <c r="E331" s="28">
        <v>448500</v>
      </c>
      <c r="F331" s="135">
        <v>47</v>
      </c>
      <c r="G331" s="29">
        <v>78.5</v>
      </c>
      <c r="H331" s="30">
        <v>868.87978625171002</v>
      </c>
      <c r="I331" s="134">
        <v>0.52432422055659134</v>
      </c>
      <c r="J331" s="29">
        <v>5.5</v>
      </c>
      <c r="K331" s="29">
        <v>79.5</v>
      </c>
      <c r="L331" s="29">
        <v>3</v>
      </c>
      <c r="M331" s="29">
        <v>8.5</v>
      </c>
      <c r="N331" s="29">
        <v>2.5</v>
      </c>
      <c r="O331" s="29">
        <v>3</v>
      </c>
      <c r="P331" s="29"/>
      <c r="Q331" s="29">
        <v>1</v>
      </c>
      <c r="R331" s="29">
        <v>2</v>
      </c>
    </row>
    <row r="332" spans="1:18" ht="14.25">
      <c r="A332" s="41" t="s">
        <v>138</v>
      </c>
      <c r="B332" s="27" t="s">
        <v>66</v>
      </c>
      <c r="C332" s="39" t="s">
        <v>179</v>
      </c>
      <c r="D332" s="27">
        <v>2</v>
      </c>
      <c r="E332" s="28">
        <v>262200</v>
      </c>
      <c r="F332" s="135">
        <v>45.5</v>
      </c>
      <c r="G332" s="29">
        <v>80.5</v>
      </c>
      <c r="H332" s="30">
        <v>870.46233534246562</v>
      </c>
      <c r="I332" s="134">
        <v>0.46826814665875904</v>
      </c>
      <c r="J332" s="29">
        <v>3.5</v>
      </c>
      <c r="K332" s="29">
        <v>72.5</v>
      </c>
      <c r="L332" s="29">
        <v>6</v>
      </c>
      <c r="M332" s="29">
        <v>1</v>
      </c>
      <c r="N332" s="29">
        <v>3</v>
      </c>
      <c r="O332" s="29">
        <v>1.5</v>
      </c>
      <c r="P332" s="29"/>
      <c r="Q332" s="29">
        <v>2</v>
      </c>
      <c r="R332" s="29">
        <v>2</v>
      </c>
    </row>
    <row r="333" spans="1:18" ht="14.25">
      <c r="A333" s="38" t="s">
        <v>288</v>
      </c>
      <c r="B333" s="27" t="s">
        <v>58</v>
      </c>
      <c r="C333" s="39" t="s">
        <v>295</v>
      </c>
      <c r="D333" s="27">
        <v>2</v>
      </c>
      <c r="E333" s="28">
        <v>473500</v>
      </c>
      <c r="F333" s="135">
        <v>44.5</v>
      </c>
      <c r="G333" s="29">
        <v>69</v>
      </c>
      <c r="H333" s="30">
        <v>870.47108364779876</v>
      </c>
      <c r="I333" s="134">
        <v>0.55965287861714208</v>
      </c>
      <c r="J333" s="29">
        <v>2.5</v>
      </c>
      <c r="K333" s="29">
        <v>77.5</v>
      </c>
      <c r="L333" s="29"/>
      <c r="M333" s="29">
        <v>4.5</v>
      </c>
      <c r="N333" s="29">
        <v>1</v>
      </c>
      <c r="O333" s="29">
        <v>2.5</v>
      </c>
      <c r="P333" s="29">
        <v>27</v>
      </c>
      <c r="Q333" s="29">
        <v>2</v>
      </c>
      <c r="R333" s="29">
        <v>3.5</v>
      </c>
    </row>
    <row r="334" spans="1:18" ht="14.25">
      <c r="A334" s="41" t="s">
        <v>265</v>
      </c>
      <c r="B334" s="27" t="s">
        <v>37</v>
      </c>
      <c r="C334" s="39" t="s">
        <v>274</v>
      </c>
      <c r="D334" s="27">
        <v>2</v>
      </c>
      <c r="E334" s="28">
        <v>436700</v>
      </c>
      <c r="F334" s="135">
        <v>43</v>
      </c>
      <c r="G334" s="29">
        <v>65.5</v>
      </c>
      <c r="H334" s="30">
        <v>883.08754729411771</v>
      </c>
      <c r="I334" s="134">
        <v>0.56588218845313798</v>
      </c>
      <c r="J334" s="29">
        <v>6.5</v>
      </c>
      <c r="K334" s="29">
        <v>62.5</v>
      </c>
      <c r="L334" s="29">
        <v>5.5</v>
      </c>
      <c r="M334" s="29">
        <v>10.5</v>
      </c>
      <c r="N334" s="29">
        <v>1.5</v>
      </c>
      <c r="O334" s="29">
        <v>4.5</v>
      </c>
      <c r="P334" s="29"/>
      <c r="Q334" s="29">
        <v>3</v>
      </c>
      <c r="R334" s="29">
        <v>4</v>
      </c>
    </row>
    <row r="335" spans="1:18" ht="14.25">
      <c r="A335" s="41" t="s">
        <v>138</v>
      </c>
      <c r="B335" s="27" t="s">
        <v>24</v>
      </c>
      <c r="C335" s="39" t="s">
        <v>527</v>
      </c>
      <c r="D335" s="27">
        <v>2</v>
      </c>
      <c r="E335" s="28">
        <v>387400</v>
      </c>
      <c r="F335" s="135">
        <v>35</v>
      </c>
      <c r="G335" s="29">
        <v>66</v>
      </c>
      <c r="H335" s="30">
        <v>891.3495482666666</v>
      </c>
      <c r="I335" s="134">
        <v>0.43477458250471235</v>
      </c>
      <c r="J335" s="29">
        <v>4</v>
      </c>
      <c r="K335" s="29">
        <v>61.5</v>
      </c>
      <c r="L335" s="29">
        <v>5.5</v>
      </c>
      <c r="M335" s="29">
        <v>2.5</v>
      </c>
      <c r="N335" s="29">
        <v>3</v>
      </c>
      <c r="O335" s="29">
        <v>2</v>
      </c>
      <c r="P335" s="29"/>
      <c r="Q335" s="29">
        <v>1</v>
      </c>
      <c r="R335" s="29">
        <v>2.5</v>
      </c>
    </row>
    <row r="336" spans="1:18" ht="14.25">
      <c r="A336" s="41" t="s">
        <v>138</v>
      </c>
      <c r="B336" s="27" t="s">
        <v>49</v>
      </c>
      <c r="C336" s="39" t="s">
        <v>542</v>
      </c>
      <c r="D336" s="157">
        <v>1</v>
      </c>
      <c r="E336" s="28">
        <v>325700</v>
      </c>
      <c r="F336" s="135">
        <v>8</v>
      </c>
      <c r="G336" s="156">
        <v>17</v>
      </c>
      <c r="H336" s="30">
        <v>895.52436375000002</v>
      </c>
      <c r="I336" s="134">
        <v>0.36369753094838675</v>
      </c>
      <c r="J336" s="29"/>
      <c r="K336" s="36">
        <v>100</v>
      </c>
      <c r="L336" s="29"/>
      <c r="M336" s="29">
        <v>2</v>
      </c>
      <c r="N336" s="29"/>
      <c r="O336" s="29">
        <v>1</v>
      </c>
      <c r="P336" s="29"/>
      <c r="Q336" s="29"/>
      <c r="R336" s="29"/>
    </row>
    <row r="337" spans="1:18" ht="14.25">
      <c r="A337" s="40" t="s">
        <v>209</v>
      </c>
      <c r="B337" s="27" t="s">
        <v>49</v>
      </c>
      <c r="C337" s="39" t="s">
        <v>227</v>
      </c>
      <c r="D337" s="27">
        <v>2</v>
      </c>
      <c r="E337" s="28">
        <v>487500</v>
      </c>
      <c r="F337" s="135">
        <v>57.5</v>
      </c>
      <c r="G337" s="29">
        <v>76.5</v>
      </c>
      <c r="H337" s="30">
        <v>898.59653750854409</v>
      </c>
      <c r="I337" s="134">
        <v>0.58859605825982075</v>
      </c>
      <c r="J337" s="29">
        <v>6.5</v>
      </c>
      <c r="K337" s="29">
        <v>60</v>
      </c>
      <c r="L337" s="29">
        <v>9</v>
      </c>
      <c r="M337" s="29">
        <v>7</v>
      </c>
      <c r="N337" s="29">
        <v>2.5</v>
      </c>
      <c r="O337" s="29">
        <v>3.5</v>
      </c>
      <c r="P337" s="29"/>
      <c r="Q337" s="29">
        <v>3.5</v>
      </c>
      <c r="R337" s="29">
        <v>3.5</v>
      </c>
    </row>
    <row r="338" spans="1:18" ht="14.25">
      <c r="A338" s="42" t="s">
        <v>17</v>
      </c>
      <c r="B338" s="27" t="s">
        <v>122</v>
      </c>
      <c r="C338" s="39" t="s">
        <v>124</v>
      </c>
      <c r="D338" s="27">
        <v>2</v>
      </c>
      <c r="E338" s="28">
        <v>482100</v>
      </c>
      <c r="F338" s="135">
        <v>43.5</v>
      </c>
      <c r="G338" s="29">
        <v>67.5</v>
      </c>
      <c r="H338" s="30">
        <v>901.5622038956044</v>
      </c>
      <c r="I338" s="134">
        <v>0.55373101629926347</v>
      </c>
      <c r="J338" s="29">
        <v>4</v>
      </c>
      <c r="K338" s="36">
        <v>80</v>
      </c>
      <c r="L338" s="29">
        <v>6</v>
      </c>
      <c r="M338" s="29">
        <v>4.5</v>
      </c>
      <c r="N338" s="29">
        <v>3.5</v>
      </c>
      <c r="O338" s="29">
        <v>3</v>
      </c>
      <c r="P338" s="29"/>
      <c r="Q338" s="29"/>
      <c r="R338" s="29">
        <v>3</v>
      </c>
    </row>
    <row r="339" spans="1:18" ht="14.25">
      <c r="A339" s="42" t="s">
        <v>17</v>
      </c>
      <c r="B339" s="27" t="s">
        <v>24</v>
      </c>
      <c r="C339" s="39" t="s">
        <v>484</v>
      </c>
      <c r="D339" s="27">
        <v>2</v>
      </c>
      <c r="E339" s="28">
        <v>451400</v>
      </c>
      <c r="F339" s="135">
        <v>40.5</v>
      </c>
      <c r="G339" s="29">
        <v>65.5</v>
      </c>
      <c r="H339" s="30">
        <v>912.51637060586722</v>
      </c>
      <c r="I339" s="134">
        <v>0.50534081377677098</v>
      </c>
      <c r="J339" s="29">
        <v>1</v>
      </c>
      <c r="K339" s="36">
        <v>89</v>
      </c>
      <c r="L339" s="29">
        <v>6.5</v>
      </c>
      <c r="M339" s="29">
        <v>3.5</v>
      </c>
      <c r="N339" s="29">
        <v>2.5</v>
      </c>
      <c r="O339" s="29">
        <v>1.5</v>
      </c>
      <c r="P339" s="29"/>
      <c r="Q339" s="29"/>
      <c r="R339" s="29">
        <v>1</v>
      </c>
    </row>
    <row r="340" spans="1:18" ht="14.25">
      <c r="A340" s="40" t="s">
        <v>209</v>
      </c>
      <c r="B340" s="27" t="s">
        <v>37</v>
      </c>
      <c r="C340" s="39" t="s">
        <v>394</v>
      </c>
      <c r="D340" s="157">
        <v>1</v>
      </c>
      <c r="E340" s="28">
        <v>442200</v>
      </c>
      <c r="F340" s="135">
        <v>7</v>
      </c>
      <c r="G340" s="156">
        <v>12</v>
      </c>
      <c r="H340" s="30">
        <v>933.62317714285712</v>
      </c>
      <c r="I340" s="134">
        <v>0.47363862725993289</v>
      </c>
      <c r="J340" s="29">
        <v>1</v>
      </c>
      <c r="K340" s="29"/>
      <c r="L340" s="29">
        <v>1</v>
      </c>
      <c r="M340" s="29">
        <v>1</v>
      </c>
      <c r="N340" s="29"/>
      <c r="O340" s="29">
        <v>1</v>
      </c>
      <c r="P340" s="29"/>
      <c r="Q340" s="29"/>
      <c r="R340" s="29"/>
    </row>
    <row r="341" spans="1:18" ht="14.25">
      <c r="A341" s="42" t="s">
        <v>17</v>
      </c>
      <c r="B341" s="27" t="s">
        <v>82</v>
      </c>
      <c r="C341" s="39" t="s">
        <v>513</v>
      </c>
      <c r="D341" s="27">
        <v>2</v>
      </c>
      <c r="E341" s="28">
        <v>471100</v>
      </c>
      <c r="F341" s="135">
        <v>58</v>
      </c>
      <c r="G341" s="29">
        <v>89</v>
      </c>
      <c r="H341" s="30">
        <v>945.67490289811076</v>
      </c>
      <c r="I341" s="134">
        <v>0.52690824848723683</v>
      </c>
      <c r="J341" s="29">
        <v>4</v>
      </c>
      <c r="K341" s="29">
        <v>69</v>
      </c>
      <c r="L341" s="29">
        <v>7</v>
      </c>
      <c r="M341" s="29">
        <v>5</v>
      </c>
      <c r="N341" s="36">
        <v>7</v>
      </c>
      <c r="O341" s="29">
        <v>1</v>
      </c>
      <c r="P341" s="29"/>
      <c r="Q341" s="29"/>
      <c r="R341" s="29">
        <v>3.5</v>
      </c>
    </row>
    <row r="342" spans="1:18" ht="14.25">
      <c r="A342" s="40" t="s">
        <v>209</v>
      </c>
      <c r="B342" s="27" t="s">
        <v>45</v>
      </c>
      <c r="C342" s="39" t="s">
        <v>221</v>
      </c>
      <c r="D342" s="27">
        <v>2</v>
      </c>
      <c r="E342" s="28">
        <v>426700</v>
      </c>
      <c r="F342" s="135">
        <v>62.5</v>
      </c>
      <c r="G342" s="29">
        <v>67</v>
      </c>
      <c r="H342" s="30">
        <v>977.43603388049451</v>
      </c>
      <c r="I342" s="134">
        <v>0.75108823397836955</v>
      </c>
      <c r="J342" s="29">
        <v>5</v>
      </c>
      <c r="K342" s="29">
        <v>68.5</v>
      </c>
      <c r="L342" s="29">
        <v>10</v>
      </c>
      <c r="M342" s="29">
        <v>7</v>
      </c>
      <c r="N342" s="29">
        <v>4</v>
      </c>
      <c r="O342" s="29">
        <v>4</v>
      </c>
      <c r="P342" s="29"/>
      <c r="Q342" s="29">
        <v>1</v>
      </c>
      <c r="R342" s="29">
        <v>3.5</v>
      </c>
    </row>
    <row r="343" spans="1:18" ht="14.25">
      <c r="A343" s="42" t="s">
        <v>17</v>
      </c>
      <c r="B343" s="27" t="s">
        <v>49</v>
      </c>
      <c r="C343" s="39" t="s">
        <v>493</v>
      </c>
      <c r="D343" s="27">
        <v>2</v>
      </c>
      <c r="E343" s="28">
        <v>444400</v>
      </c>
      <c r="F343" s="135">
        <v>48.5</v>
      </c>
      <c r="G343" s="29">
        <v>77.5</v>
      </c>
      <c r="H343" s="30">
        <v>985.379419375</v>
      </c>
      <c r="I343" s="134">
        <v>0.49844624675076799</v>
      </c>
      <c r="J343" s="29">
        <v>2.5</v>
      </c>
      <c r="K343" s="29">
        <v>73.5</v>
      </c>
      <c r="L343" s="29">
        <v>12</v>
      </c>
      <c r="M343" s="29">
        <v>6</v>
      </c>
      <c r="N343" s="29">
        <v>1.5</v>
      </c>
      <c r="O343" s="29">
        <v>1</v>
      </c>
      <c r="P343" s="29"/>
      <c r="Q343" s="29"/>
      <c r="R343" s="29">
        <v>4</v>
      </c>
    </row>
    <row r="344" spans="1:18" ht="14.25">
      <c r="A344" s="42" t="s">
        <v>17</v>
      </c>
      <c r="B344" s="27" t="s">
        <v>52</v>
      </c>
      <c r="C344" s="39" t="s">
        <v>497</v>
      </c>
      <c r="D344" s="27">
        <v>2</v>
      </c>
      <c r="E344" s="28">
        <v>386000</v>
      </c>
      <c r="F344" s="135">
        <v>34.5</v>
      </c>
      <c r="G344" s="29">
        <v>75.5</v>
      </c>
      <c r="H344" s="30">
        <v>997.89372027027025</v>
      </c>
      <c r="I344" s="134">
        <v>0.39682328698113467</v>
      </c>
      <c r="J344" s="29">
        <v>1.5</v>
      </c>
      <c r="K344" s="36">
        <v>87.5</v>
      </c>
      <c r="L344" s="29">
        <v>6.5</v>
      </c>
      <c r="M344" s="29">
        <v>4</v>
      </c>
      <c r="N344" s="29">
        <v>4</v>
      </c>
      <c r="O344" s="29">
        <v>1</v>
      </c>
      <c r="P344" s="29"/>
      <c r="Q344" s="29"/>
      <c r="R344" s="29">
        <v>3</v>
      </c>
    </row>
    <row r="345" spans="1:18" ht="14.25">
      <c r="A345" s="41" t="s">
        <v>138</v>
      </c>
      <c r="B345" s="27" t="s">
        <v>58</v>
      </c>
      <c r="C345" s="39" t="s">
        <v>544</v>
      </c>
      <c r="D345" s="27">
        <v>2</v>
      </c>
      <c r="E345" s="28">
        <v>384200</v>
      </c>
      <c r="F345" s="135">
        <v>37</v>
      </c>
      <c r="G345" s="29">
        <v>81.5</v>
      </c>
      <c r="H345" s="30">
        <v>999.77292111777956</v>
      </c>
      <c r="I345" s="134">
        <v>0.39650186713331531</v>
      </c>
      <c r="J345" s="29">
        <v>3.5</v>
      </c>
      <c r="K345" s="29">
        <v>58</v>
      </c>
      <c r="L345" s="29">
        <v>5</v>
      </c>
      <c r="M345" s="29">
        <v>4</v>
      </c>
      <c r="N345" s="29">
        <v>2.5</v>
      </c>
      <c r="O345" s="29">
        <v>2</v>
      </c>
      <c r="P345" s="29"/>
      <c r="Q345" s="29"/>
      <c r="R345" s="29">
        <v>2.5</v>
      </c>
    </row>
    <row r="346" spans="1:18" ht="14.25">
      <c r="A346" s="41" t="s">
        <v>138</v>
      </c>
      <c r="B346" s="27" t="s">
        <v>29</v>
      </c>
      <c r="C346" s="39" t="s">
        <v>531</v>
      </c>
      <c r="D346" s="27">
        <v>2</v>
      </c>
      <c r="E346" s="28">
        <v>368200</v>
      </c>
      <c r="F346" s="135">
        <v>31.5</v>
      </c>
      <c r="G346" s="29">
        <v>70.5</v>
      </c>
      <c r="H346" s="30">
        <v>1002.3733611111111</v>
      </c>
      <c r="I346" s="134">
        <v>0.36732820965801749</v>
      </c>
      <c r="J346" s="29">
        <v>1.5</v>
      </c>
      <c r="K346" s="29">
        <v>77.5</v>
      </c>
      <c r="L346" s="29">
        <v>4</v>
      </c>
      <c r="M346" s="29">
        <v>3</v>
      </c>
      <c r="N346" s="29">
        <v>2.5</v>
      </c>
      <c r="O346" s="29">
        <v>1</v>
      </c>
      <c r="P346" s="29"/>
      <c r="Q346" s="29"/>
      <c r="R346" s="29">
        <v>2.5</v>
      </c>
    </row>
    <row r="347" spans="1:18" ht="14.25">
      <c r="A347" s="42" t="s">
        <v>17</v>
      </c>
      <c r="B347" s="27" t="s">
        <v>58</v>
      </c>
      <c r="C347" s="39" t="s">
        <v>499</v>
      </c>
      <c r="D347" s="27">
        <v>2</v>
      </c>
      <c r="E347" s="28">
        <v>380400</v>
      </c>
      <c r="F347" s="135">
        <v>31.5</v>
      </c>
      <c r="G347" s="29">
        <v>72</v>
      </c>
      <c r="H347" s="30">
        <v>1004.7370169574036</v>
      </c>
      <c r="I347" s="134">
        <v>0.38129663657924473</v>
      </c>
      <c r="J347" s="29">
        <v>1.5</v>
      </c>
      <c r="K347" s="29">
        <v>67.5</v>
      </c>
      <c r="L347" s="29">
        <v>7</v>
      </c>
      <c r="M347" s="29">
        <v>1</v>
      </c>
      <c r="N347" s="29">
        <v>2</v>
      </c>
      <c r="O347" s="29">
        <v>2.5</v>
      </c>
      <c r="P347" s="29"/>
      <c r="Q347" s="29">
        <v>1</v>
      </c>
      <c r="R347" s="29">
        <v>1.5</v>
      </c>
    </row>
    <row r="348" spans="1:18" ht="14.25">
      <c r="A348" s="41" t="s">
        <v>138</v>
      </c>
      <c r="B348" s="27" t="s">
        <v>45</v>
      </c>
      <c r="C348" s="39" t="s">
        <v>540</v>
      </c>
      <c r="D348" s="157">
        <v>1</v>
      </c>
      <c r="E348" s="28">
        <v>354100</v>
      </c>
      <c r="F348" s="135">
        <v>38</v>
      </c>
      <c r="G348" s="29">
        <v>87</v>
      </c>
      <c r="H348" s="30">
        <v>1017.1885918421052</v>
      </c>
      <c r="I348" s="134">
        <v>0.34811636980585187</v>
      </c>
      <c r="J348" s="29">
        <v>6</v>
      </c>
      <c r="K348" s="29">
        <v>50</v>
      </c>
      <c r="L348" s="29">
        <v>5</v>
      </c>
      <c r="M348" s="29">
        <v>3</v>
      </c>
      <c r="N348" s="29">
        <v>2</v>
      </c>
      <c r="O348" s="29">
        <v>1</v>
      </c>
      <c r="P348" s="29">
        <v>1</v>
      </c>
      <c r="Q348" s="29"/>
      <c r="R348" s="29">
        <v>3</v>
      </c>
    </row>
    <row r="349" spans="1:18" ht="14.25">
      <c r="A349" s="41" t="s">
        <v>138</v>
      </c>
      <c r="B349" s="27" t="s">
        <v>76</v>
      </c>
      <c r="C349" s="39" t="s">
        <v>550</v>
      </c>
      <c r="D349" s="27">
        <v>2</v>
      </c>
      <c r="E349" s="28">
        <v>451100</v>
      </c>
      <c r="F349" s="135">
        <v>48.5</v>
      </c>
      <c r="G349" s="29">
        <v>84</v>
      </c>
      <c r="H349" s="30">
        <v>1021.2037562882883</v>
      </c>
      <c r="I349" s="134">
        <v>0.46597891655155782</v>
      </c>
      <c r="J349" s="29">
        <v>4</v>
      </c>
      <c r="K349" s="29">
        <v>51.5</v>
      </c>
      <c r="L349" s="29">
        <v>5</v>
      </c>
      <c r="M349" s="29">
        <v>3</v>
      </c>
      <c r="N349" s="29">
        <v>2.5</v>
      </c>
      <c r="O349" s="29">
        <v>1</v>
      </c>
      <c r="P349" s="29"/>
      <c r="Q349" s="29"/>
      <c r="R349" s="29">
        <v>1.5</v>
      </c>
    </row>
    <row r="350" spans="1:18" ht="14.25">
      <c r="A350" s="41" t="s">
        <v>265</v>
      </c>
      <c r="B350" s="27" t="s">
        <v>90</v>
      </c>
      <c r="C350" s="39" t="s">
        <v>564</v>
      </c>
      <c r="D350" s="27">
        <v>2</v>
      </c>
      <c r="E350" s="28">
        <v>470600</v>
      </c>
      <c r="F350" s="135">
        <v>44</v>
      </c>
      <c r="G350" s="29">
        <v>79</v>
      </c>
      <c r="H350" s="30">
        <v>1042.4169688636364</v>
      </c>
      <c r="I350" s="134">
        <v>0.45225253206107352</v>
      </c>
      <c r="J350" s="29">
        <v>6.5</v>
      </c>
      <c r="K350" s="29">
        <v>77</v>
      </c>
      <c r="L350" s="29">
        <v>5</v>
      </c>
      <c r="M350" s="29">
        <v>8.5</v>
      </c>
      <c r="N350" s="29">
        <v>1.5</v>
      </c>
      <c r="O350" s="29">
        <v>2</v>
      </c>
      <c r="P350" s="29"/>
      <c r="Q350" s="29">
        <v>1.5</v>
      </c>
      <c r="R350" s="29">
        <v>2.5</v>
      </c>
    </row>
    <row r="351" spans="1:18" ht="14.25">
      <c r="A351" s="42" t="s">
        <v>17</v>
      </c>
      <c r="B351" s="27" t="s">
        <v>45</v>
      </c>
      <c r="C351" s="39" t="s">
        <v>490</v>
      </c>
      <c r="D351" s="27">
        <v>2</v>
      </c>
      <c r="E351" s="28">
        <v>435300</v>
      </c>
      <c r="F351" s="135">
        <v>42.5</v>
      </c>
      <c r="G351" s="29">
        <v>81.5</v>
      </c>
      <c r="H351" s="30">
        <v>1056.2367290559441</v>
      </c>
      <c r="I351" s="134">
        <v>0.42517544361751697</v>
      </c>
      <c r="J351" s="29">
        <v>2</v>
      </c>
      <c r="K351" s="36">
        <v>85</v>
      </c>
      <c r="L351" s="29">
        <v>13.5</v>
      </c>
      <c r="M351" s="29">
        <v>2</v>
      </c>
      <c r="N351" s="29">
        <v>2.5</v>
      </c>
      <c r="O351" s="29">
        <v>1</v>
      </c>
      <c r="P351" s="29"/>
      <c r="Q351" s="29"/>
      <c r="R351" s="29">
        <v>3</v>
      </c>
    </row>
    <row r="352" spans="1:18" ht="14.25">
      <c r="A352" s="41" t="s">
        <v>138</v>
      </c>
      <c r="B352" s="27" t="s">
        <v>37</v>
      </c>
      <c r="C352" s="39" t="s">
        <v>535</v>
      </c>
      <c r="D352" s="27">
        <v>2</v>
      </c>
      <c r="E352" s="28">
        <v>328200</v>
      </c>
      <c r="F352" s="135">
        <v>36</v>
      </c>
      <c r="G352" s="29">
        <v>86.5</v>
      </c>
      <c r="H352" s="30">
        <v>1077.2564743148937</v>
      </c>
      <c r="I352" s="134">
        <v>0.33601016749518214</v>
      </c>
      <c r="J352" s="29">
        <v>4.5</v>
      </c>
      <c r="K352" s="29">
        <v>59</v>
      </c>
      <c r="L352" s="29">
        <v>5</v>
      </c>
      <c r="M352" s="29">
        <v>5</v>
      </c>
      <c r="N352" s="29">
        <v>2</v>
      </c>
      <c r="O352" s="29">
        <v>3</v>
      </c>
      <c r="P352" s="29"/>
      <c r="Q352" s="29"/>
      <c r="R352" s="29">
        <v>4</v>
      </c>
    </row>
    <row r="353" spans="1:18" ht="14.25">
      <c r="A353" s="42" t="s">
        <v>17</v>
      </c>
      <c r="B353" s="27" t="s">
        <v>24</v>
      </c>
      <c r="C353" s="39" t="s">
        <v>483</v>
      </c>
      <c r="D353" s="27">
        <v>2</v>
      </c>
      <c r="E353" s="28">
        <v>389700</v>
      </c>
      <c r="F353" s="135">
        <v>42.5</v>
      </c>
      <c r="G353" s="29">
        <v>86.5</v>
      </c>
      <c r="H353" s="30">
        <v>1099.9994324902216</v>
      </c>
      <c r="I353" s="134">
        <v>0.39298492006292562</v>
      </c>
      <c r="J353" s="29">
        <v>3</v>
      </c>
      <c r="K353" s="29">
        <v>71.5</v>
      </c>
      <c r="L353" s="29">
        <v>7</v>
      </c>
      <c r="M353" s="29">
        <v>5.5</v>
      </c>
      <c r="N353" s="29">
        <v>5.5</v>
      </c>
      <c r="O353" s="29">
        <v>1</v>
      </c>
      <c r="P353" s="29"/>
      <c r="Q353" s="29"/>
      <c r="R353" s="16">
        <v>5</v>
      </c>
    </row>
    <row r="354" spans="1:18" ht="14.25">
      <c r="A354" s="42" t="s">
        <v>17</v>
      </c>
      <c r="B354" s="27" t="s">
        <v>45</v>
      </c>
      <c r="C354" s="39" t="s">
        <v>489</v>
      </c>
      <c r="D354" s="27">
        <v>2</v>
      </c>
      <c r="E354" s="28">
        <v>388100</v>
      </c>
      <c r="F354" s="135">
        <v>36.5</v>
      </c>
      <c r="G354" s="29">
        <v>90.5</v>
      </c>
      <c r="H354" s="30">
        <v>1177.891850030303</v>
      </c>
      <c r="I354" s="134">
        <v>0.33087791004763273</v>
      </c>
      <c r="J354" s="29">
        <v>4.5</v>
      </c>
      <c r="K354" s="29">
        <v>74</v>
      </c>
      <c r="L354" s="29">
        <v>4</v>
      </c>
      <c r="M354" s="29">
        <v>4</v>
      </c>
      <c r="N354" s="29">
        <v>3.5</v>
      </c>
      <c r="O354" s="29"/>
      <c r="P354" s="29"/>
      <c r="Q354" s="29"/>
      <c r="R354" s="29">
        <v>2.5</v>
      </c>
    </row>
    <row r="355" spans="1:18" ht="14.25">
      <c r="A355" s="41" t="s">
        <v>138</v>
      </c>
      <c r="B355" s="27" t="s">
        <v>90</v>
      </c>
      <c r="C355" s="39" t="s">
        <v>186</v>
      </c>
      <c r="D355" s="27">
        <v>2</v>
      </c>
      <c r="E355" s="28">
        <v>317000</v>
      </c>
      <c r="F355" s="135">
        <v>43</v>
      </c>
      <c r="G355" s="29">
        <v>83</v>
      </c>
      <c r="H355" s="30">
        <v>1224.7933528571427</v>
      </c>
      <c r="I355" s="134">
        <v>0.41291304467775169</v>
      </c>
      <c r="J355" s="29">
        <v>3</v>
      </c>
      <c r="K355" s="29">
        <v>50</v>
      </c>
      <c r="L355" s="29">
        <v>6.5</v>
      </c>
      <c r="M355" s="29">
        <v>3.5</v>
      </c>
      <c r="N355" s="29">
        <v>3.5</v>
      </c>
      <c r="O355" s="29">
        <v>5.5</v>
      </c>
      <c r="P355" s="29"/>
      <c r="Q355" s="29">
        <v>1</v>
      </c>
      <c r="R355" s="29">
        <v>4</v>
      </c>
    </row>
    <row r="356" spans="1:18" ht="14.25">
      <c r="A356" s="42" t="s">
        <v>17</v>
      </c>
      <c r="B356" s="27" t="s">
        <v>116</v>
      </c>
      <c r="C356" s="39" t="s">
        <v>518</v>
      </c>
      <c r="D356" s="27">
        <v>2</v>
      </c>
      <c r="E356" s="28">
        <v>497000</v>
      </c>
      <c r="F356" s="135">
        <v>42</v>
      </c>
      <c r="G356" s="29">
        <v>75.5</v>
      </c>
      <c r="H356" s="30">
        <v>1250.2091027851457</v>
      </c>
      <c r="I356" s="134">
        <v>0.45697916074853218</v>
      </c>
      <c r="J356" s="29">
        <v>3.5</v>
      </c>
      <c r="K356" s="29">
        <v>66</v>
      </c>
      <c r="L356" s="29">
        <v>5.5</v>
      </c>
      <c r="M356" s="29">
        <v>5</v>
      </c>
      <c r="N356" s="29">
        <v>1</v>
      </c>
      <c r="O356" s="29">
        <v>3</v>
      </c>
      <c r="P356" s="29"/>
      <c r="Q356" s="29"/>
      <c r="R356" s="29">
        <v>1</v>
      </c>
    </row>
    <row r="357" spans="1:18" ht="14.25">
      <c r="A357" s="42" t="s">
        <v>17</v>
      </c>
      <c r="B357" s="27" t="s">
        <v>45</v>
      </c>
      <c r="C357" s="39" t="s">
        <v>491</v>
      </c>
      <c r="D357" s="27">
        <v>2</v>
      </c>
      <c r="E357" s="28">
        <v>381100</v>
      </c>
      <c r="F357" s="135">
        <v>25</v>
      </c>
      <c r="G357" s="29">
        <v>66</v>
      </c>
      <c r="H357" s="30">
        <v>1256.4282646666668</v>
      </c>
      <c r="I357" s="134">
        <v>0.3071726165907217</v>
      </c>
      <c r="J357" s="29">
        <v>3.5</v>
      </c>
      <c r="K357" s="29">
        <v>68.5</v>
      </c>
      <c r="L357" s="29">
        <v>6</v>
      </c>
      <c r="M357" s="29">
        <v>3.5</v>
      </c>
      <c r="N357" s="29">
        <v>2.5</v>
      </c>
      <c r="O357" s="29">
        <v>1</v>
      </c>
      <c r="P357" s="29"/>
      <c r="Q357" s="29"/>
      <c r="R357" s="29">
        <v>2.5</v>
      </c>
    </row>
    <row r="358" spans="1:18" ht="14.25">
      <c r="A358" s="42" t="s">
        <v>17</v>
      </c>
      <c r="B358" s="27" t="s">
        <v>82</v>
      </c>
      <c r="C358" s="39" t="s">
        <v>512</v>
      </c>
      <c r="D358" s="157">
        <v>1</v>
      </c>
      <c r="E358" s="28">
        <v>389500</v>
      </c>
      <c r="F358" s="135">
        <v>22</v>
      </c>
      <c r="G358" s="29">
        <v>85</v>
      </c>
      <c r="H358" s="30">
        <v>1706.0896704545451</v>
      </c>
      <c r="I358" s="134">
        <v>0.22829984070897483</v>
      </c>
      <c r="J358" s="29">
        <v>2</v>
      </c>
      <c r="K358" s="29">
        <v>50</v>
      </c>
      <c r="L358" s="29">
        <v>5</v>
      </c>
      <c r="M358" s="29">
        <v>1</v>
      </c>
      <c r="N358" s="29">
        <v>2</v>
      </c>
      <c r="O358" s="29">
        <v>1</v>
      </c>
      <c r="P358" s="29"/>
      <c r="Q358" s="29">
        <v>1</v>
      </c>
      <c r="R358" s="29">
        <v>2</v>
      </c>
    </row>
    <row r="359" spans="1:18" ht="14.25">
      <c r="A359" s="42" t="s">
        <v>17</v>
      </c>
      <c r="B359" s="27" t="s">
        <v>52</v>
      </c>
      <c r="C359" s="39" t="s">
        <v>496</v>
      </c>
      <c r="D359" s="157">
        <v>1</v>
      </c>
      <c r="E359" s="28">
        <v>320000</v>
      </c>
      <c r="F359" s="135">
        <v>11</v>
      </c>
      <c r="G359" s="29">
        <v>55</v>
      </c>
      <c r="H359" s="30">
        <v>1825.28</v>
      </c>
      <c r="I359" s="134">
        <v>0.17531556802244039</v>
      </c>
      <c r="J359" s="29">
        <v>2</v>
      </c>
      <c r="K359" s="29">
        <v>50</v>
      </c>
      <c r="L359" s="29">
        <v>3</v>
      </c>
      <c r="M359" s="29">
        <v>1</v>
      </c>
      <c r="N359" s="29">
        <v>3</v>
      </c>
      <c r="O359" s="29"/>
      <c r="P359" s="29"/>
      <c r="Q359" s="29"/>
      <c r="R359" s="29">
        <v>2</v>
      </c>
    </row>
    <row r="360" spans="1:18" ht="14.25">
      <c r="A360" s="41" t="s">
        <v>138</v>
      </c>
      <c r="B360" s="27" t="s">
        <v>37</v>
      </c>
      <c r="C360" s="39" t="s">
        <v>537</v>
      </c>
      <c r="D360" s="157">
        <v>1</v>
      </c>
      <c r="E360" s="28">
        <v>400600</v>
      </c>
      <c r="F360" s="135">
        <v>10</v>
      </c>
      <c r="G360" s="29">
        <v>46</v>
      </c>
      <c r="H360" s="30">
        <v>2295.3418560000005</v>
      </c>
      <c r="I360" s="134">
        <v>0.17452737985535169</v>
      </c>
      <c r="J360" s="29">
        <v>4</v>
      </c>
      <c r="K360" s="29">
        <v>50</v>
      </c>
      <c r="L360" s="29">
        <v>4</v>
      </c>
      <c r="M360" s="29"/>
      <c r="N360" s="29">
        <v>2</v>
      </c>
      <c r="O360" s="29">
        <v>1</v>
      </c>
      <c r="P360" s="29">
        <v>4</v>
      </c>
      <c r="Q360" s="29">
        <v>1</v>
      </c>
      <c r="R360" s="29">
        <v>4</v>
      </c>
    </row>
    <row r="361" spans="1:18" ht="14.25">
      <c r="A361" s="40" t="s">
        <v>209</v>
      </c>
      <c r="B361" s="27" t="s">
        <v>70</v>
      </c>
      <c r="C361" s="39" t="s">
        <v>400</v>
      </c>
      <c r="D361" s="27">
        <v>2</v>
      </c>
      <c r="E361" s="28">
        <v>301300</v>
      </c>
      <c r="F361" s="135">
        <v>23</v>
      </c>
      <c r="G361" s="156">
        <v>43</v>
      </c>
      <c r="H361" s="30">
        <v>4058.4668093333335</v>
      </c>
      <c r="I361" s="134">
        <v>0.29377577159114943</v>
      </c>
      <c r="J361" s="29">
        <v>4</v>
      </c>
      <c r="K361" s="36">
        <v>88</v>
      </c>
      <c r="L361" s="29">
        <v>4.5</v>
      </c>
      <c r="M361" s="29">
        <v>5</v>
      </c>
      <c r="N361" s="29">
        <v>1</v>
      </c>
      <c r="O361" s="29">
        <v>2</v>
      </c>
      <c r="P361" s="29"/>
      <c r="Q361" s="29">
        <v>2</v>
      </c>
      <c r="R361" s="29">
        <v>1.5</v>
      </c>
    </row>
  </sheetData>
  <autoFilter ref="A7:R361" xr:uid="{DA001B8D-1921-4D41-BE06-6B017C3C561A}">
    <sortState ref="A8:R361">
      <sortCondition ref="H7:H361"/>
    </sortState>
  </autoFilter>
  <mergeCells count="6">
    <mergeCell ref="A5:B5"/>
    <mergeCell ref="K2:R3"/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C9E2-C562-43F7-87DD-1726F7EA2BAD}">
  <dimension ref="A1:R210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7" sqref="C7"/>
    </sheetView>
  </sheetViews>
  <sheetFormatPr defaultRowHeight="15"/>
  <cols>
    <col min="1" max="1" width="10.7109375" style="18" customWidth="1"/>
    <col min="2" max="2" width="9.140625" style="18" customWidth="1"/>
    <col min="3" max="3" width="18.5703125" style="19" customWidth="1"/>
    <col min="4" max="4" width="7" style="20" customWidth="1"/>
    <col min="5" max="5" width="10.28515625" style="20" customWidth="1"/>
    <col min="6" max="7" width="10" style="19" customWidth="1"/>
    <col min="8" max="9" width="11.28515625" style="19" customWidth="1"/>
    <col min="10" max="18" width="8.42578125" style="20" customWidth="1"/>
    <col min="19" max="16384" width="9.140625" style="20"/>
  </cols>
  <sheetData>
    <row r="1" spans="1:18" s="9" customFormat="1" thickBot="1">
      <c r="A1" s="175" t="s">
        <v>409</v>
      </c>
      <c r="B1" s="187"/>
      <c r="C1" s="8"/>
      <c r="F1" s="8"/>
      <c r="G1" s="8"/>
      <c r="H1" s="8"/>
      <c r="I1" s="8"/>
    </row>
    <row r="2" spans="1:18" s="9" customFormat="1" ht="14.25">
      <c r="A2" s="179" t="s">
        <v>130</v>
      </c>
      <c r="B2" s="187"/>
      <c r="C2" s="8"/>
      <c r="F2" s="10" t="s">
        <v>412</v>
      </c>
      <c r="G2" s="8"/>
      <c r="H2" s="8"/>
      <c r="I2" s="8"/>
      <c r="K2" s="181" t="s">
        <v>916</v>
      </c>
      <c r="L2" s="182"/>
      <c r="M2" s="182"/>
      <c r="N2" s="182"/>
      <c r="O2" s="182"/>
      <c r="P2" s="182"/>
      <c r="Q2" s="182"/>
      <c r="R2" s="183"/>
    </row>
    <row r="3" spans="1:18" s="9" customFormat="1" thickBot="1">
      <c r="A3" s="177" t="s">
        <v>410</v>
      </c>
      <c r="B3" s="188"/>
      <c r="C3" s="8"/>
      <c r="F3" s="11" t="s">
        <v>406</v>
      </c>
      <c r="G3" s="8"/>
      <c r="H3" s="12" t="s">
        <v>408</v>
      </c>
      <c r="I3" s="13" t="s">
        <v>406</v>
      </c>
      <c r="K3" s="184"/>
      <c r="L3" s="185"/>
      <c r="M3" s="185"/>
      <c r="N3" s="185"/>
      <c r="O3" s="185"/>
      <c r="P3" s="185"/>
      <c r="Q3" s="185"/>
      <c r="R3" s="186"/>
    </row>
    <row r="4" spans="1:18" s="9" customFormat="1" ht="14.25">
      <c r="A4" s="180" t="s">
        <v>288</v>
      </c>
      <c r="B4" s="189"/>
      <c r="C4" s="8"/>
      <c r="F4" s="14" t="s">
        <v>413</v>
      </c>
      <c r="G4" s="156" t="s">
        <v>917</v>
      </c>
      <c r="H4" s="15" t="s">
        <v>406</v>
      </c>
      <c r="I4" s="16" t="s">
        <v>407</v>
      </c>
    </row>
    <row r="5" spans="1:18" s="9" customFormat="1" ht="14.25">
      <c r="A5" s="178" t="s">
        <v>411</v>
      </c>
      <c r="B5" s="187"/>
      <c r="C5" s="8"/>
      <c r="F5" s="17" t="s">
        <v>414</v>
      </c>
      <c r="G5" s="8"/>
      <c r="H5" s="8"/>
      <c r="I5" s="8"/>
    </row>
    <row r="6" spans="1:18" ht="6.75" customHeight="1"/>
    <row r="7" spans="1:18" s="19" customFormat="1">
      <c r="A7" s="21" t="s">
        <v>0</v>
      </c>
      <c r="B7" s="21" t="s">
        <v>1</v>
      </c>
      <c r="C7" s="21" t="s">
        <v>2</v>
      </c>
      <c r="D7" s="21" t="s">
        <v>403</v>
      </c>
      <c r="E7" s="22" t="s">
        <v>3</v>
      </c>
      <c r="F7" s="23" t="s">
        <v>4</v>
      </c>
      <c r="G7" s="24" t="s">
        <v>5</v>
      </c>
      <c r="H7" s="25" t="s">
        <v>6</v>
      </c>
      <c r="I7" s="26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4" t="s">
        <v>13</v>
      </c>
      <c r="P7" s="24" t="s">
        <v>14</v>
      </c>
      <c r="Q7" s="24" t="s">
        <v>15</v>
      </c>
      <c r="R7" s="24" t="s">
        <v>16</v>
      </c>
    </row>
    <row r="8" spans="1:18" ht="14.25">
      <c r="A8" s="38" t="s">
        <v>288</v>
      </c>
      <c r="B8" s="27" t="s">
        <v>76</v>
      </c>
      <c r="C8" s="39" t="s">
        <v>476</v>
      </c>
      <c r="D8" s="27">
        <v>1</v>
      </c>
      <c r="E8" s="28">
        <v>548000</v>
      </c>
      <c r="F8" s="11">
        <v>117</v>
      </c>
      <c r="G8" s="29">
        <v>62</v>
      </c>
      <c r="H8" s="12">
        <v>351.43380512820511</v>
      </c>
      <c r="I8" s="155">
        <v>1.5593263710077248</v>
      </c>
      <c r="J8" s="29">
        <v>8</v>
      </c>
      <c r="K8" s="144">
        <v>89</v>
      </c>
      <c r="L8" s="29">
        <v>6</v>
      </c>
      <c r="M8" s="29">
        <v>13</v>
      </c>
      <c r="N8" s="29">
        <v>5</v>
      </c>
      <c r="O8" s="29"/>
      <c r="P8" s="29">
        <v>33</v>
      </c>
      <c r="Q8" s="29">
        <v>5</v>
      </c>
      <c r="R8" s="29">
        <v>1</v>
      </c>
    </row>
    <row r="9" spans="1:18" ht="14.25">
      <c r="A9" s="40" t="s">
        <v>209</v>
      </c>
      <c r="B9" s="27" t="s">
        <v>18</v>
      </c>
      <c r="C9" s="39" t="s">
        <v>427</v>
      </c>
      <c r="D9" s="27">
        <v>2</v>
      </c>
      <c r="E9" s="28">
        <v>551300</v>
      </c>
      <c r="F9" s="10">
        <v>132.5</v>
      </c>
      <c r="G9" s="29">
        <v>75</v>
      </c>
      <c r="H9" s="12">
        <v>368.46411149999994</v>
      </c>
      <c r="I9" s="155">
        <v>1.5506551257416243</v>
      </c>
      <c r="J9" s="144">
        <v>14.5</v>
      </c>
      <c r="K9" s="144">
        <v>80</v>
      </c>
      <c r="L9" s="29">
        <v>13</v>
      </c>
      <c r="M9" s="29">
        <v>22</v>
      </c>
      <c r="N9" s="29">
        <v>6</v>
      </c>
      <c r="O9" s="29">
        <v>5.5</v>
      </c>
      <c r="P9" s="29"/>
      <c r="Q9" s="29">
        <v>5</v>
      </c>
      <c r="R9" s="29">
        <v>2.5</v>
      </c>
    </row>
    <row r="10" spans="1:18" ht="14.25">
      <c r="A10" s="40" t="s">
        <v>209</v>
      </c>
      <c r="B10" s="27" t="s">
        <v>70</v>
      </c>
      <c r="C10" s="39" t="s">
        <v>447</v>
      </c>
      <c r="D10" s="27">
        <v>2</v>
      </c>
      <c r="E10" s="28">
        <v>526900</v>
      </c>
      <c r="F10" s="11">
        <v>118.5</v>
      </c>
      <c r="G10" s="29">
        <v>71.5</v>
      </c>
      <c r="H10" s="12">
        <v>398.14387015229511</v>
      </c>
      <c r="I10" s="153">
        <v>1.3241557619232864</v>
      </c>
      <c r="J10" s="144">
        <v>14</v>
      </c>
      <c r="K10" s="29">
        <v>64</v>
      </c>
      <c r="L10" s="29">
        <v>20.5</v>
      </c>
      <c r="M10" s="29">
        <v>11</v>
      </c>
      <c r="N10" s="29">
        <v>7.5</v>
      </c>
      <c r="O10" s="144">
        <v>7.5</v>
      </c>
      <c r="P10" s="29"/>
      <c r="Q10" s="29">
        <v>6.5</v>
      </c>
      <c r="R10" s="29">
        <v>5.5</v>
      </c>
    </row>
    <row r="11" spans="1:18" ht="14.25">
      <c r="A11" s="40" t="s">
        <v>209</v>
      </c>
      <c r="B11" s="27" t="s">
        <v>52</v>
      </c>
      <c r="C11" s="39" t="s">
        <v>442</v>
      </c>
      <c r="D11" s="27">
        <v>2</v>
      </c>
      <c r="E11" s="28">
        <v>570500</v>
      </c>
      <c r="F11" s="11">
        <v>115.5</v>
      </c>
      <c r="G11" s="29">
        <v>65.5</v>
      </c>
      <c r="H11" s="12">
        <v>398.33950653594775</v>
      </c>
      <c r="I11" s="155">
        <v>1.4436906311232445</v>
      </c>
      <c r="J11" s="29">
        <v>11</v>
      </c>
      <c r="K11" s="144">
        <v>82</v>
      </c>
      <c r="L11" s="29">
        <v>15.5</v>
      </c>
      <c r="M11" s="29">
        <v>11</v>
      </c>
      <c r="N11" s="29">
        <v>7</v>
      </c>
      <c r="O11" s="29">
        <v>4.5</v>
      </c>
      <c r="P11" s="29"/>
      <c r="Q11" s="29">
        <v>1.5</v>
      </c>
      <c r="R11" s="29">
        <v>4.5</v>
      </c>
    </row>
    <row r="12" spans="1:18" ht="14.25">
      <c r="A12" s="40" t="s">
        <v>209</v>
      </c>
      <c r="B12" s="27" t="s">
        <v>24</v>
      </c>
      <c r="C12" s="39" t="s">
        <v>430</v>
      </c>
      <c r="D12" s="27">
        <v>2</v>
      </c>
      <c r="E12" s="28">
        <v>502000</v>
      </c>
      <c r="F12" s="10">
        <v>128.5</v>
      </c>
      <c r="G12" s="29">
        <v>83.5</v>
      </c>
      <c r="H12" s="15">
        <v>402.26892353741493</v>
      </c>
      <c r="I12" s="153">
        <v>1.2590231723454135</v>
      </c>
      <c r="J12" s="144">
        <v>12.5</v>
      </c>
      <c r="K12" s="29">
        <v>78</v>
      </c>
      <c r="L12" s="29">
        <v>12</v>
      </c>
      <c r="M12" s="29">
        <v>14</v>
      </c>
      <c r="N12" s="29">
        <v>4</v>
      </c>
      <c r="O12" s="29">
        <v>4</v>
      </c>
      <c r="P12" s="29"/>
      <c r="Q12" s="29">
        <v>5</v>
      </c>
      <c r="R12" s="29">
        <v>3</v>
      </c>
    </row>
    <row r="13" spans="1:18" ht="14.25">
      <c r="A13" s="40" t="s">
        <v>209</v>
      </c>
      <c r="B13" s="27" t="s">
        <v>58</v>
      </c>
      <c r="C13" s="39" t="s">
        <v>445</v>
      </c>
      <c r="D13" s="27">
        <v>2</v>
      </c>
      <c r="E13" s="28">
        <v>588600</v>
      </c>
      <c r="F13" s="10">
        <v>131.5</v>
      </c>
      <c r="G13" s="29">
        <v>79</v>
      </c>
      <c r="H13" s="15">
        <v>406.64164186411153</v>
      </c>
      <c r="I13" s="155">
        <v>1.4488934611072022</v>
      </c>
      <c r="J13" s="144">
        <v>16</v>
      </c>
      <c r="K13" s="29">
        <v>65</v>
      </c>
      <c r="L13" s="29">
        <v>22</v>
      </c>
      <c r="M13" s="29">
        <v>14</v>
      </c>
      <c r="N13" s="29">
        <v>5.5</v>
      </c>
      <c r="O13" s="144">
        <v>6</v>
      </c>
      <c r="P13" s="29"/>
      <c r="Q13" s="29">
        <v>6.5</v>
      </c>
      <c r="R13" s="29">
        <v>1.5</v>
      </c>
    </row>
    <row r="14" spans="1:18" ht="14.25">
      <c r="A14" s="40" t="s">
        <v>209</v>
      </c>
      <c r="B14" s="27" t="s">
        <v>18</v>
      </c>
      <c r="C14" s="39" t="s">
        <v>428</v>
      </c>
      <c r="D14" s="27">
        <v>2</v>
      </c>
      <c r="E14" s="28">
        <v>524300</v>
      </c>
      <c r="F14" s="135">
        <v>101.5</v>
      </c>
      <c r="G14" s="29">
        <v>68</v>
      </c>
      <c r="H14" s="15">
        <v>407.66368578409083</v>
      </c>
      <c r="I14" s="153">
        <v>1.3018951458276202</v>
      </c>
      <c r="J14" s="29">
        <v>11</v>
      </c>
      <c r="K14" s="29">
        <v>73</v>
      </c>
      <c r="L14" s="29">
        <v>12</v>
      </c>
      <c r="M14" s="29">
        <v>16</v>
      </c>
      <c r="N14" s="29">
        <v>6</v>
      </c>
      <c r="O14" s="144">
        <v>6</v>
      </c>
      <c r="P14" s="29"/>
      <c r="Q14" s="29">
        <v>5</v>
      </c>
      <c r="R14" s="29">
        <v>3.5</v>
      </c>
    </row>
    <row r="15" spans="1:18" ht="14.25">
      <c r="A15" s="40" t="s">
        <v>209</v>
      </c>
      <c r="B15" s="27" t="s">
        <v>34</v>
      </c>
      <c r="C15" s="39" t="s">
        <v>435</v>
      </c>
      <c r="D15" s="27">
        <v>1</v>
      </c>
      <c r="E15" s="28">
        <v>594200</v>
      </c>
      <c r="F15" s="10">
        <v>128</v>
      </c>
      <c r="G15" s="29">
        <v>75</v>
      </c>
      <c r="H15" s="15">
        <v>416.19532031250003</v>
      </c>
      <c r="I15" s="155">
        <v>1.4276950532597179</v>
      </c>
      <c r="J15" s="144">
        <v>14</v>
      </c>
      <c r="K15" s="29">
        <v>73</v>
      </c>
      <c r="L15" s="29">
        <v>20</v>
      </c>
      <c r="M15" s="29">
        <v>22</v>
      </c>
      <c r="N15" s="29">
        <v>3</v>
      </c>
      <c r="O15" s="144">
        <v>6</v>
      </c>
      <c r="P15" s="29"/>
      <c r="Q15" s="29">
        <v>5</v>
      </c>
      <c r="R15" s="16">
        <v>8</v>
      </c>
    </row>
    <row r="16" spans="1:18" ht="14.25">
      <c r="A16" s="40" t="s">
        <v>209</v>
      </c>
      <c r="B16" s="27" t="s">
        <v>100</v>
      </c>
      <c r="C16" s="39" t="s">
        <v>452</v>
      </c>
      <c r="D16" s="27">
        <v>2</v>
      </c>
      <c r="E16" s="28">
        <v>512600</v>
      </c>
      <c r="F16" s="11">
        <v>116</v>
      </c>
      <c r="G16" s="29">
        <v>82</v>
      </c>
      <c r="H16" s="15">
        <v>437.2534003121516</v>
      </c>
      <c r="I16" s="134">
        <v>1.174394288930722</v>
      </c>
      <c r="J16" s="29">
        <v>11.5</v>
      </c>
      <c r="K16" s="144">
        <v>84</v>
      </c>
      <c r="L16" s="29">
        <v>9</v>
      </c>
      <c r="M16" s="29">
        <v>12.5</v>
      </c>
      <c r="N16" s="29">
        <v>5</v>
      </c>
      <c r="O16" s="144">
        <v>8.5</v>
      </c>
      <c r="P16" s="29"/>
      <c r="Q16" s="29">
        <v>4</v>
      </c>
      <c r="R16" s="29">
        <v>2.5</v>
      </c>
    </row>
    <row r="17" spans="1:18" ht="14.25">
      <c r="A17" s="40" t="s">
        <v>209</v>
      </c>
      <c r="B17" s="27" t="s">
        <v>34</v>
      </c>
      <c r="C17" s="39" t="s">
        <v>437</v>
      </c>
      <c r="D17" s="27">
        <v>2</v>
      </c>
      <c r="E17" s="28">
        <v>562000</v>
      </c>
      <c r="F17" s="11">
        <v>117</v>
      </c>
      <c r="G17" s="29">
        <v>75</v>
      </c>
      <c r="H17" s="15">
        <v>441.36533197368419</v>
      </c>
      <c r="I17" s="153">
        <v>1.2743281140769844</v>
      </c>
      <c r="J17" s="144">
        <v>15.5</v>
      </c>
      <c r="K17" s="29">
        <v>77.5</v>
      </c>
      <c r="L17" s="29">
        <v>13</v>
      </c>
      <c r="M17" s="29">
        <v>17</v>
      </c>
      <c r="N17" s="29">
        <v>3</v>
      </c>
      <c r="O17" s="29">
        <v>5</v>
      </c>
      <c r="P17" s="29"/>
      <c r="Q17" s="29">
        <v>5.5</v>
      </c>
      <c r="R17" s="29">
        <v>3</v>
      </c>
    </row>
    <row r="18" spans="1:18" ht="14.25">
      <c r="A18" s="40" t="s">
        <v>209</v>
      </c>
      <c r="B18" s="27" t="s">
        <v>66</v>
      </c>
      <c r="C18" s="39" t="s">
        <v>446</v>
      </c>
      <c r="D18" s="27">
        <v>1</v>
      </c>
      <c r="E18" s="28">
        <v>503200</v>
      </c>
      <c r="F18" s="135">
        <v>101</v>
      </c>
      <c r="G18" s="29">
        <v>73</v>
      </c>
      <c r="H18" s="15">
        <v>445.05847841584159</v>
      </c>
      <c r="I18" s="134">
        <v>1.130637937268625</v>
      </c>
      <c r="J18" s="29">
        <v>10</v>
      </c>
      <c r="K18" s="29">
        <v>71</v>
      </c>
      <c r="L18" s="29">
        <v>20</v>
      </c>
      <c r="M18" s="29">
        <v>15</v>
      </c>
      <c r="N18" s="29">
        <v>4</v>
      </c>
      <c r="O18" s="29">
        <v>1</v>
      </c>
      <c r="P18" s="29"/>
      <c r="Q18" s="29">
        <v>4</v>
      </c>
      <c r="R18" s="29">
        <v>4</v>
      </c>
    </row>
    <row r="19" spans="1:18" ht="14.25">
      <c r="A19" s="40" t="s">
        <v>209</v>
      </c>
      <c r="B19" s="27" t="s">
        <v>58</v>
      </c>
      <c r="C19" s="39" t="s">
        <v>444</v>
      </c>
      <c r="D19" s="27">
        <v>1</v>
      </c>
      <c r="E19" s="28">
        <v>568000</v>
      </c>
      <c r="F19" s="135">
        <v>67</v>
      </c>
      <c r="G19" s="156">
        <v>47</v>
      </c>
      <c r="H19" s="15">
        <v>455.22656716417913</v>
      </c>
      <c r="I19" s="153">
        <v>1.2477303412635596</v>
      </c>
      <c r="J19" s="29">
        <v>7</v>
      </c>
      <c r="K19" s="29">
        <v>78</v>
      </c>
      <c r="L19" s="29">
        <v>9</v>
      </c>
      <c r="M19" s="29">
        <v>10</v>
      </c>
      <c r="N19" s="29">
        <v>3</v>
      </c>
      <c r="O19" s="29"/>
      <c r="P19" s="29"/>
      <c r="Q19" s="29">
        <v>3</v>
      </c>
      <c r="R19" s="29">
        <v>1</v>
      </c>
    </row>
    <row r="20" spans="1:18" ht="14.25">
      <c r="A20" s="40" t="s">
        <v>209</v>
      </c>
      <c r="B20" s="27" t="s">
        <v>106</v>
      </c>
      <c r="C20" s="39" t="s">
        <v>455</v>
      </c>
      <c r="D20" s="27">
        <v>1</v>
      </c>
      <c r="E20" s="28">
        <v>561700</v>
      </c>
      <c r="F20" s="10">
        <v>128</v>
      </c>
      <c r="G20" s="29">
        <v>81</v>
      </c>
      <c r="H20" s="15">
        <v>459.91776585937509</v>
      </c>
      <c r="I20" s="153">
        <v>1.221305289110632</v>
      </c>
      <c r="J20" s="144">
        <v>13</v>
      </c>
      <c r="K20" s="29">
        <v>68</v>
      </c>
      <c r="L20" s="29">
        <v>14</v>
      </c>
      <c r="M20" s="29">
        <v>11</v>
      </c>
      <c r="N20" s="29">
        <v>5</v>
      </c>
      <c r="O20" s="29">
        <v>2</v>
      </c>
      <c r="P20" s="29"/>
      <c r="Q20" s="29">
        <v>6</v>
      </c>
      <c r="R20" s="29"/>
    </row>
    <row r="21" spans="1:18" ht="14.25">
      <c r="A21" s="41" t="s">
        <v>265</v>
      </c>
      <c r="B21" s="27" t="s">
        <v>52</v>
      </c>
      <c r="C21" s="39" t="s">
        <v>464</v>
      </c>
      <c r="D21" s="27">
        <v>2</v>
      </c>
      <c r="E21" s="28">
        <v>660500</v>
      </c>
      <c r="F21" s="10">
        <v>128.5</v>
      </c>
      <c r="G21" s="29">
        <v>76.5</v>
      </c>
      <c r="H21" s="15">
        <v>464.32404377422483</v>
      </c>
      <c r="I21" s="155">
        <v>1.4293579445045288</v>
      </c>
      <c r="J21" s="144">
        <v>14</v>
      </c>
      <c r="K21" s="29">
        <v>79.5</v>
      </c>
      <c r="L21" s="29">
        <v>15</v>
      </c>
      <c r="M21" s="29">
        <v>14.5</v>
      </c>
      <c r="N21" s="29">
        <v>4</v>
      </c>
      <c r="O21" s="29">
        <v>3</v>
      </c>
      <c r="P21" s="29"/>
      <c r="Q21" s="29">
        <v>6.5</v>
      </c>
      <c r="R21" s="29">
        <v>1.5</v>
      </c>
    </row>
    <row r="22" spans="1:18" ht="14.25">
      <c r="A22" s="40" t="s">
        <v>209</v>
      </c>
      <c r="B22" s="27" t="s">
        <v>37</v>
      </c>
      <c r="C22" s="39" t="s">
        <v>440</v>
      </c>
      <c r="D22" s="27">
        <v>2</v>
      </c>
      <c r="E22" s="28">
        <v>551500</v>
      </c>
      <c r="F22" s="135">
        <v>77</v>
      </c>
      <c r="G22" s="156">
        <v>52</v>
      </c>
      <c r="H22" s="15">
        <v>464.45923112244901</v>
      </c>
      <c r="I22" s="134">
        <v>1.1884747010069208</v>
      </c>
      <c r="J22" s="29">
        <v>5.5</v>
      </c>
      <c r="K22" s="144">
        <v>80</v>
      </c>
      <c r="L22" s="29">
        <v>8.5</v>
      </c>
      <c r="M22" s="29">
        <v>8</v>
      </c>
      <c r="N22" s="29">
        <v>2.5</v>
      </c>
      <c r="O22" s="29">
        <v>4</v>
      </c>
      <c r="P22" s="29"/>
      <c r="Q22" s="29">
        <v>1</v>
      </c>
      <c r="R22" s="29">
        <v>1</v>
      </c>
    </row>
    <row r="23" spans="1:18" ht="14.25">
      <c r="A23" s="40" t="s">
        <v>209</v>
      </c>
      <c r="B23" s="27" t="s">
        <v>122</v>
      </c>
      <c r="C23" s="39" t="s">
        <v>461</v>
      </c>
      <c r="D23" s="27">
        <v>2</v>
      </c>
      <c r="E23" s="28">
        <v>517400</v>
      </c>
      <c r="F23" s="135">
        <v>91.5</v>
      </c>
      <c r="G23" s="29">
        <v>72.5</v>
      </c>
      <c r="H23" s="15">
        <v>477.18078368547424</v>
      </c>
      <c r="I23" s="134">
        <v>1.0846630169154241</v>
      </c>
      <c r="J23" s="144">
        <v>12.5</v>
      </c>
      <c r="K23" s="29">
        <v>73.5</v>
      </c>
      <c r="L23" s="29">
        <v>7.5</v>
      </c>
      <c r="M23" s="29">
        <v>17.5</v>
      </c>
      <c r="N23" s="29">
        <v>2</v>
      </c>
      <c r="O23" s="144">
        <v>8.5</v>
      </c>
      <c r="P23" s="29"/>
      <c r="Q23" s="29">
        <v>3.5</v>
      </c>
      <c r="R23" s="29">
        <v>4.5</v>
      </c>
    </row>
    <row r="24" spans="1:18" ht="14.25">
      <c r="A24" s="38" t="s">
        <v>288</v>
      </c>
      <c r="B24" s="27" t="s">
        <v>106</v>
      </c>
      <c r="C24" s="39" t="s">
        <v>478</v>
      </c>
      <c r="D24" s="27">
        <v>1</v>
      </c>
      <c r="E24" s="28">
        <v>528000</v>
      </c>
      <c r="F24" s="135">
        <v>99</v>
      </c>
      <c r="G24" s="29">
        <v>80</v>
      </c>
      <c r="H24" s="15">
        <v>487.46666666666664</v>
      </c>
      <c r="I24" s="134">
        <v>1.0831509846827134</v>
      </c>
      <c r="J24" s="29">
        <v>8</v>
      </c>
      <c r="K24" s="29">
        <v>66</v>
      </c>
      <c r="L24" s="29">
        <v>11</v>
      </c>
      <c r="M24" s="29">
        <v>4</v>
      </c>
      <c r="N24" s="29">
        <v>5</v>
      </c>
      <c r="O24" s="29">
        <v>3</v>
      </c>
      <c r="P24" s="29">
        <v>28</v>
      </c>
      <c r="Q24" s="29">
        <v>1</v>
      </c>
      <c r="R24" s="29">
        <v>5</v>
      </c>
    </row>
    <row r="25" spans="1:18" ht="14.25">
      <c r="A25" s="41" t="s">
        <v>265</v>
      </c>
      <c r="B25" s="27" t="s">
        <v>106</v>
      </c>
      <c r="C25" s="39" t="s">
        <v>468</v>
      </c>
      <c r="D25" s="27">
        <v>2</v>
      </c>
      <c r="E25" s="28">
        <v>529200</v>
      </c>
      <c r="F25" s="135">
        <v>87</v>
      </c>
      <c r="G25" s="29">
        <v>64.5</v>
      </c>
      <c r="H25" s="15">
        <v>488.07211707692312</v>
      </c>
      <c r="I25" s="134">
        <v>1.1067034601192172</v>
      </c>
      <c r="J25" s="29">
        <v>10</v>
      </c>
      <c r="K25" s="29">
        <v>74.5</v>
      </c>
      <c r="L25" s="29">
        <v>9.5</v>
      </c>
      <c r="M25" s="29">
        <v>8.5</v>
      </c>
      <c r="N25" s="29">
        <v>3.5</v>
      </c>
      <c r="O25" s="29">
        <v>5.5</v>
      </c>
      <c r="P25" s="29"/>
      <c r="Q25" s="29">
        <v>4.5</v>
      </c>
      <c r="R25" s="29">
        <v>4.5</v>
      </c>
    </row>
    <row r="26" spans="1:18" ht="14.25">
      <c r="A26" s="42" t="s">
        <v>17</v>
      </c>
      <c r="B26" s="27" t="s">
        <v>122</v>
      </c>
      <c r="C26" s="39" t="s">
        <v>421</v>
      </c>
      <c r="D26" s="27">
        <v>2</v>
      </c>
      <c r="E26" s="28">
        <v>523400</v>
      </c>
      <c r="F26" s="135">
        <v>100</v>
      </c>
      <c r="G26" s="29">
        <v>79.5</v>
      </c>
      <c r="H26" s="15">
        <v>496.18401061038571</v>
      </c>
      <c r="I26" s="134">
        <v>1.1082121213401361</v>
      </c>
      <c r="J26" s="29">
        <v>5</v>
      </c>
      <c r="K26" s="144">
        <v>87.5</v>
      </c>
      <c r="L26" s="29">
        <v>20.5</v>
      </c>
      <c r="M26" s="29">
        <v>4.5</v>
      </c>
      <c r="N26" s="29">
        <v>9</v>
      </c>
      <c r="O26" s="29">
        <v>1</v>
      </c>
      <c r="P26" s="29"/>
      <c r="Q26" s="29"/>
      <c r="R26" s="29">
        <v>1.5</v>
      </c>
    </row>
    <row r="27" spans="1:18" ht="14.25">
      <c r="A27" s="38" t="s">
        <v>288</v>
      </c>
      <c r="B27" s="27" t="s">
        <v>66</v>
      </c>
      <c r="C27" s="39" t="s">
        <v>474</v>
      </c>
      <c r="D27" s="27">
        <v>1</v>
      </c>
      <c r="E27" s="28">
        <v>553100</v>
      </c>
      <c r="F27" s="135">
        <v>96</v>
      </c>
      <c r="G27" s="29">
        <v>71</v>
      </c>
      <c r="H27" s="136">
        <v>500.57105593750009</v>
      </c>
      <c r="I27" s="134">
        <v>1.1049380371466355</v>
      </c>
      <c r="J27" s="29">
        <v>7</v>
      </c>
      <c r="K27" s="144">
        <v>84</v>
      </c>
      <c r="L27" s="29">
        <v>7</v>
      </c>
      <c r="M27" s="29">
        <v>6</v>
      </c>
      <c r="N27" s="29">
        <v>3</v>
      </c>
      <c r="O27" s="29">
        <v>3</v>
      </c>
      <c r="P27" s="29">
        <v>23</v>
      </c>
      <c r="Q27" s="29">
        <v>2</v>
      </c>
      <c r="R27" s="29"/>
    </row>
    <row r="28" spans="1:18" ht="14.25">
      <c r="A28" s="40" t="s">
        <v>209</v>
      </c>
      <c r="B28" s="27" t="s">
        <v>18</v>
      </c>
      <c r="C28" s="39" t="s">
        <v>426</v>
      </c>
      <c r="D28" s="27">
        <v>1</v>
      </c>
      <c r="E28" s="28">
        <v>523900</v>
      </c>
      <c r="F28" s="135">
        <v>88</v>
      </c>
      <c r="G28" s="29">
        <v>74</v>
      </c>
      <c r="H28" s="136">
        <v>508.04488090909086</v>
      </c>
      <c r="I28" s="134">
        <v>1.0312081071706463</v>
      </c>
      <c r="J28" s="29">
        <v>7</v>
      </c>
      <c r="K28" s="29">
        <v>74</v>
      </c>
      <c r="L28" s="29">
        <v>17</v>
      </c>
      <c r="M28" s="29">
        <v>10</v>
      </c>
      <c r="N28" s="29">
        <v>6</v>
      </c>
      <c r="O28" s="29">
        <v>4</v>
      </c>
      <c r="P28" s="29"/>
      <c r="Q28" s="29">
        <v>7</v>
      </c>
      <c r="R28" s="29">
        <v>3</v>
      </c>
    </row>
    <row r="29" spans="1:18" ht="14.25">
      <c r="A29" s="40" t="s">
        <v>209</v>
      </c>
      <c r="B29" s="27" t="s">
        <v>34</v>
      </c>
      <c r="C29" s="39" t="s">
        <v>438</v>
      </c>
      <c r="D29" s="27">
        <v>2</v>
      </c>
      <c r="E29" s="28">
        <v>551700</v>
      </c>
      <c r="F29" s="14">
        <v>111.5</v>
      </c>
      <c r="G29" s="29">
        <v>84.5</v>
      </c>
      <c r="H29" s="136">
        <v>511.91301511956522</v>
      </c>
      <c r="I29" s="134">
        <v>1.0779383986326652</v>
      </c>
      <c r="J29" s="29">
        <v>8.5</v>
      </c>
      <c r="K29" s="29">
        <v>72</v>
      </c>
      <c r="L29" s="29">
        <v>21.5</v>
      </c>
      <c r="M29" s="29">
        <v>11</v>
      </c>
      <c r="N29" s="29">
        <v>7.5</v>
      </c>
      <c r="O29" s="29">
        <v>1.5</v>
      </c>
      <c r="P29" s="29"/>
      <c r="Q29" s="29">
        <v>3.5</v>
      </c>
      <c r="R29" s="29">
        <v>3.5</v>
      </c>
    </row>
    <row r="30" spans="1:18" ht="14.25">
      <c r="A30" s="41" t="s">
        <v>138</v>
      </c>
      <c r="B30" s="27" t="s">
        <v>66</v>
      </c>
      <c r="C30" s="39" t="s">
        <v>423</v>
      </c>
      <c r="D30" s="27">
        <v>1</v>
      </c>
      <c r="E30" s="28">
        <v>516400</v>
      </c>
      <c r="F30" s="135">
        <v>101</v>
      </c>
      <c r="G30" s="29">
        <v>82</v>
      </c>
      <c r="H30" s="136">
        <v>513.04288871287122</v>
      </c>
      <c r="I30" s="134">
        <v>1.0065435295196297</v>
      </c>
      <c r="J30" s="144">
        <v>16</v>
      </c>
      <c r="K30" s="29">
        <v>54</v>
      </c>
      <c r="L30" s="29">
        <v>14</v>
      </c>
      <c r="M30" s="29">
        <v>10</v>
      </c>
      <c r="N30" s="29">
        <v>6</v>
      </c>
      <c r="O30" s="29">
        <v>2</v>
      </c>
      <c r="P30" s="29"/>
      <c r="Q30" s="29">
        <v>3</v>
      </c>
      <c r="R30" s="29">
        <v>5</v>
      </c>
    </row>
    <row r="31" spans="1:18" ht="14.25">
      <c r="A31" s="40" t="s">
        <v>209</v>
      </c>
      <c r="B31" s="27" t="s">
        <v>70</v>
      </c>
      <c r="C31" s="39" t="s">
        <v>448</v>
      </c>
      <c r="D31" s="27">
        <v>2</v>
      </c>
      <c r="E31" s="28">
        <v>622600</v>
      </c>
      <c r="F31" s="11">
        <v>115.5</v>
      </c>
      <c r="G31" s="29">
        <v>75</v>
      </c>
      <c r="H31" s="136">
        <v>515.69280625529973</v>
      </c>
      <c r="I31" s="153">
        <v>1.2551937789233869</v>
      </c>
      <c r="J31" s="144">
        <v>15</v>
      </c>
      <c r="K31" s="144">
        <v>82.5</v>
      </c>
      <c r="L31" s="29">
        <v>10</v>
      </c>
      <c r="M31" s="29">
        <v>22</v>
      </c>
      <c r="N31" s="29">
        <v>5</v>
      </c>
      <c r="O31" s="29">
        <v>5</v>
      </c>
      <c r="P31" s="29">
        <v>1</v>
      </c>
      <c r="Q31" s="29">
        <v>7</v>
      </c>
      <c r="R31" s="29">
        <v>2.5</v>
      </c>
    </row>
    <row r="32" spans="1:18" ht="14.25">
      <c r="A32" s="40" t="s">
        <v>209</v>
      </c>
      <c r="B32" s="27" t="s">
        <v>24</v>
      </c>
      <c r="C32" s="39" t="s">
        <v>431</v>
      </c>
      <c r="D32" s="27">
        <v>2</v>
      </c>
      <c r="E32" s="28">
        <v>607300</v>
      </c>
      <c r="F32" s="10">
        <v>121</v>
      </c>
      <c r="G32" s="29">
        <v>83.5</v>
      </c>
      <c r="H32" s="136">
        <v>521.04146878607094</v>
      </c>
      <c r="I32" s="153">
        <v>1.2017792998909709</v>
      </c>
      <c r="J32" s="144">
        <v>16</v>
      </c>
      <c r="K32" s="144">
        <v>85.5</v>
      </c>
      <c r="L32" s="29">
        <v>7</v>
      </c>
      <c r="M32" s="29">
        <v>22.5</v>
      </c>
      <c r="N32" s="29">
        <v>2.5</v>
      </c>
      <c r="O32" s="29">
        <v>3.5</v>
      </c>
      <c r="P32" s="29"/>
      <c r="Q32" s="29">
        <v>8</v>
      </c>
      <c r="R32" s="29">
        <v>1.5</v>
      </c>
    </row>
    <row r="33" spans="1:18" ht="14.25">
      <c r="A33" s="40" t="s">
        <v>209</v>
      </c>
      <c r="B33" s="27" t="s">
        <v>34</v>
      </c>
      <c r="C33" s="39" t="s">
        <v>436</v>
      </c>
      <c r="D33" s="27">
        <v>2</v>
      </c>
      <c r="E33" s="28">
        <v>557600</v>
      </c>
      <c r="F33" s="135">
        <v>91</v>
      </c>
      <c r="G33" s="29">
        <v>72.5</v>
      </c>
      <c r="H33" s="136">
        <v>546.10831601693883</v>
      </c>
      <c r="I33" s="134">
        <v>1.0268106788693661</v>
      </c>
      <c r="J33" s="29">
        <v>11</v>
      </c>
      <c r="K33" s="29">
        <v>74.5</v>
      </c>
      <c r="L33" s="29">
        <v>14</v>
      </c>
      <c r="M33" s="29">
        <v>11.5</v>
      </c>
      <c r="N33" s="29">
        <v>3.5</v>
      </c>
      <c r="O33" s="29">
        <v>2.5</v>
      </c>
      <c r="P33" s="29"/>
      <c r="Q33" s="29">
        <v>3</v>
      </c>
      <c r="R33" s="29">
        <v>2.5</v>
      </c>
    </row>
    <row r="34" spans="1:18" ht="14.25">
      <c r="A34" s="41" t="s">
        <v>265</v>
      </c>
      <c r="B34" s="27" t="s">
        <v>45</v>
      </c>
      <c r="C34" s="39" t="s">
        <v>463</v>
      </c>
      <c r="D34" s="27">
        <v>2</v>
      </c>
      <c r="E34" s="28">
        <v>520900</v>
      </c>
      <c r="F34" s="135">
        <v>85.5</v>
      </c>
      <c r="G34" s="29">
        <v>74.5</v>
      </c>
      <c r="H34" s="136">
        <v>552.77091280246896</v>
      </c>
      <c r="I34" s="134">
        <v>0.94279104551270188</v>
      </c>
      <c r="J34" s="144">
        <v>13.5</v>
      </c>
      <c r="K34" s="29">
        <v>64</v>
      </c>
      <c r="L34" s="29">
        <v>8.5</v>
      </c>
      <c r="M34" s="29">
        <v>13.5</v>
      </c>
      <c r="N34" s="29">
        <v>4</v>
      </c>
      <c r="O34" s="29">
        <v>4.5</v>
      </c>
      <c r="P34" s="29"/>
      <c r="Q34" s="29">
        <v>5.5</v>
      </c>
      <c r="R34" s="29">
        <v>3</v>
      </c>
    </row>
    <row r="35" spans="1:18" ht="14.25">
      <c r="A35" s="40" t="s">
        <v>209</v>
      </c>
      <c r="B35" s="27" t="s">
        <v>100</v>
      </c>
      <c r="C35" s="39" t="s">
        <v>453</v>
      </c>
      <c r="D35" s="27">
        <v>2</v>
      </c>
      <c r="E35" s="28">
        <v>558400</v>
      </c>
      <c r="F35" s="135">
        <v>93.5</v>
      </c>
      <c r="G35" s="29">
        <v>77.5</v>
      </c>
      <c r="H35" s="136">
        <v>561.22734518996083</v>
      </c>
      <c r="I35" s="134">
        <v>0.99906606377811258</v>
      </c>
      <c r="J35" s="29">
        <v>8</v>
      </c>
      <c r="K35" s="29">
        <v>76.5</v>
      </c>
      <c r="L35" s="29">
        <v>11.5</v>
      </c>
      <c r="M35" s="29">
        <v>12</v>
      </c>
      <c r="N35" s="29">
        <v>3.5</v>
      </c>
      <c r="O35" s="29">
        <v>3</v>
      </c>
      <c r="P35" s="29"/>
      <c r="Q35" s="29">
        <v>3.5</v>
      </c>
      <c r="R35" s="29">
        <v>2.5</v>
      </c>
    </row>
    <row r="36" spans="1:18" ht="14.25">
      <c r="A36" s="40" t="s">
        <v>209</v>
      </c>
      <c r="B36" s="27" t="s">
        <v>90</v>
      </c>
      <c r="C36" s="39" t="s">
        <v>451</v>
      </c>
      <c r="D36" s="27">
        <v>2</v>
      </c>
      <c r="E36" s="28">
        <v>563800</v>
      </c>
      <c r="F36" s="135">
        <v>79.5</v>
      </c>
      <c r="G36" s="29">
        <v>64.5</v>
      </c>
      <c r="H36" s="136">
        <v>564.74601142450138</v>
      </c>
      <c r="I36" s="134">
        <v>0.99871104316710069</v>
      </c>
      <c r="J36" s="29">
        <v>11</v>
      </c>
      <c r="K36" s="29">
        <v>66</v>
      </c>
      <c r="L36" s="29">
        <v>17.5</v>
      </c>
      <c r="M36" s="29">
        <v>8</v>
      </c>
      <c r="N36" s="29">
        <v>4</v>
      </c>
      <c r="O36" s="29">
        <v>2.5</v>
      </c>
      <c r="P36" s="29"/>
      <c r="Q36" s="29">
        <v>6</v>
      </c>
      <c r="R36" s="16">
        <v>6.5</v>
      </c>
    </row>
    <row r="37" spans="1:18" ht="14.25">
      <c r="A37" s="40" t="s">
        <v>209</v>
      </c>
      <c r="B37" s="27" t="s">
        <v>24</v>
      </c>
      <c r="C37" s="39" t="s">
        <v>429</v>
      </c>
      <c r="D37" s="27">
        <v>1</v>
      </c>
      <c r="E37" s="28">
        <v>520200</v>
      </c>
      <c r="F37" s="135">
        <v>83</v>
      </c>
      <c r="G37" s="29">
        <v>77</v>
      </c>
      <c r="H37" s="136">
        <v>567.48367301204826</v>
      </c>
      <c r="I37" s="134">
        <v>0.91667835523605579</v>
      </c>
      <c r="J37" s="29">
        <v>7</v>
      </c>
      <c r="K37" s="29">
        <v>70</v>
      </c>
      <c r="L37" s="29">
        <v>13</v>
      </c>
      <c r="M37" s="29">
        <v>7</v>
      </c>
      <c r="N37" s="29">
        <v>2</v>
      </c>
      <c r="O37" s="29">
        <v>4</v>
      </c>
      <c r="P37" s="29"/>
      <c r="Q37" s="29">
        <v>5</v>
      </c>
      <c r="R37" s="29">
        <v>3</v>
      </c>
    </row>
    <row r="38" spans="1:18" ht="14.25">
      <c r="A38" s="40" t="s">
        <v>209</v>
      </c>
      <c r="B38" s="27" t="s">
        <v>76</v>
      </c>
      <c r="C38" s="39" t="s">
        <v>449</v>
      </c>
      <c r="D38" s="27">
        <v>2</v>
      </c>
      <c r="E38" s="28">
        <v>513500</v>
      </c>
      <c r="F38" s="135">
        <v>85.5</v>
      </c>
      <c r="G38" s="29">
        <v>76</v>
      </c>
      <c r="H38" s="136">
        <v>567.65709565217389</v>
      </c>
      <c r="I38" s="134">
        <v>0.9105524212548326</v>
      </c>
      <c r="J38" s="29">
        <v>3.5</v>
      </c>
      <c r="K38" s="29">
        <v>70.5</v>
      </c>
      <c r="L38" s="29">
        <v>19</v>
      </c>
      <c r="M38" s="29">
        <v>7</v>
      </c>
      <c r="N38" s="29">
        <v>7.5</v>
      </c>
      <c r="O38" s="29">
        <v>2</v>
      </c>
      <c r="P38" s="29"/>
      <c r="Q38" s="29">
        <v>4</v>
      </c>
      <c r="R38" s="29">
        <v>3</v>
      </c>
    </row>
    <row r="39" spans="1:18" ht="14.25">
      <c r="A39" s="38" t="s">
        <v>288</v>
      </c>
      <c r="B39" s="27" t="s">
        <v>24</v>
      </c>
      <c r="C39" s="39" t="s">
        <v>471</v>
      </c>
      <c r="D39" s="27">
        <v>1</v>
      </c>
      <c r="E39" s="28">
        <v>573700</v>
      </c>
      <c r="F39" s="135">
        <v>92</v>
      </c>
      <c r="G39" s="29">
        <v>73</v>
      </c>
      <c r="H39" s="136">
        <v>571.61784315217403</v>
      </c>
      <c r="I39" s="134">
        <v>1.0036425679722383</v>
      </c>
      <c r="J39" s="29">
        <v>10</v>
      </c>
      <c r="K39" s="29">
        <v>69</v>
      </c>
      <c r="L39" s="29">
        <v>14</v>
      </c>
      <c r="M39" s="29">
        <v>9</v>
      </c>
      <c r="N39" s="29">
        <v>3</v>
      </c>
      <c r="O39" s="29">
        <v>3</v>
      </c>
      <c r="P39" s="29">
        <v>16</v>
      </c>
      <c r="Q39" s="29">
        <v>6</v>
      </c>
      <c r="R39" s="29">
        <v>1</v>
      </c>
    </row>
    <row r="40" spans="1:18" ht="14.25">
      <c r="A40" s="40" t="s">
        <v>209</v>
      </c>
      <c r="B40" s="27" t="s">
        <v>116</v>
      </c>
      <c r="C40" s="39" t="s">
        <v>458</v>
      </c>
      <c r="D40" s="27">
        <v>2</v>
      </c>
      <c r="E40" s="28">
        <v>564600</v>
      </c>
      <c r="F40" s="14">
        <v>106</v>
      </c>
      <c r="G40" s="29">
        <v>88.5</v>
      </c>
      <c r="H40" s="136">
        <v>574.17096372844821</v>
      </c>
      <c r="I40" s="134">
        <v>0.99254024864254131</v>
      </c>
      <c r="J40" s="144">
        <v>12</v>
      </c>
      <c r="K40" s="29">
        <v>76</v>
      </c>
      <c r="L40" s="29">
        <v>14</v>
      </c>
      <c r="M40" s="29">
        <v>13</v>
      </c>
      <c r="N40" s="29">
        <v>2</v>
      </c>
      <c r="O40" s="29">
        <v>4</v>
      </c>
      <c r="P40" s="29"/>
      <c r="Q40" s="29">
        <v>4.5</v>
      </c>
      <c r="R40" s="16">
        <v>6</v>
      </c>
    </row>
    <row r="41" spans="1:18" ht="14.25">
      <c r="A41" s="40" t="s">
        <v>209</v>
      </c>
      <c r="B41" s="27" t="s">
        <v>116</v>
      </c>
      <c r="C41" s="39" t="s">
        <v>456</v>
      </c>
      <c r="D41" s="27">
        <v>2</v>
      </c>
      <c r="E41" s="28">
        <v>689700</v>
      </c>
      <c r="F41" s="10">
        <v>123.5</v>
      </c>
      <c r="G41" s="29">
        <v>84.5</v>
      </c>
      <c r="H41" s="136">
        <v>580.0781535576923</v>
      </c>
      <c r="I41" s="153">
        <v>1.2045343811709439</v>
      </c>
      <c r="J41" s="144">
        <v>13.5</v>
      </c>
      <c r="K41" s="144">
        <v>80.5</v>
      </c>
      <c r="L41" s="29">
        <v>14.5</v>
      </c>
      <c r="M41" s="29">
        <v>20</v>
      </c>
      <c r="N41" s="29">
        <v>2.5</v>
      </c>
      <c r="O41" s="29">
        <v>5.5</v>
      </c>
      <c r="P41" s="29"/>
      <c r="Q41" s="29">
        <v>6.5</v>
      </c>
      <c r="R41" s="29">
        <v>2.5</v>
      </c>
    </row>
    <row r="42" spans="1:18" ht="14.25">
      <c r="A42" s="42" t="s">
        <v>17</v>
      </c>
      <c r="B42" s="27" t="s">
        <v>58</v>
      </c>
      <c r="C42" s="39" t="s">
        <v>418</v>
      </c>
      <c r="D42" s="27">
        <v>2</v>
      </c>
      <c r="E42" s="28">
        <v>542100</v>
      </c>
      <c r="F42" s="135">
        <v>89.5</v>
      </c>
      <c r="G42" s="29">
        <v>84.5</v>
      </c>
      <c r="H42" s="136">
        <v>588.03686807201802</v>
      </c>
      <c r="I42" s="134">
        <v>0.92250592092404704</v>
      </c>
      <c r="J42" s="29">
        <v>6.5</v>
      </c>
      <c r="K42" s="29">
        <v>75.5</v>
      </c>
      <c r="L42" s="29">
        <v>16.5</v>
      </c>
      <c r="M42" s="29">
        <v>9.5</v>
      </c>
      <c r="N42" s="29">
        <v>8</v>
      </c>
      <c r="O42" s="29">
        <v>1</v>
      </c>
      <c r="P42" s="29"/>
      <c r="Q42" s="29">
        <v>1.5</v>
      </c>
      <c r="R42" s="29">
        <v>1.5</v>
      </c>
    </row>
    <row r="43" spans="1:18" ht="14.25">
      <c r="A43" s="42" t="s">
        <v>17</v>
      </c>
      <c r="B43" s="27" t="s">
        <v>34</v>
      </c>
      <c r="C43" s="39" t="s">
        <v>417</v>
      </c>
      <c r="D43" s="27">
        <v>2</v>
      </c>
      <c r="E43" s="28">
        <v>519900</v>
      </c>
      <c r="F43" s="135">
        <v>81.5</v>
      </c>
      <c r="G43" s="29">
        <v>73.5</v>
      </c>
      <c r="H43" s="136">
        <v>596.46924485085231</v>
      </c>
      <c r="I43" s="134">
        <v>0.90050590230725747</v>
      </c>
      <c r="J43" s="29">
        <v>5</v>
      </c>
      <c r="K43" s="29">
        <v>69.5</v>
      </c>
      <c r="L43" s="29">
        <v>17</v>
      </c>
      <c r="M43" s="29">
        <v>11</v>
      </c>
      <c r="N43" s="29">
        <v>9</v>
      </c>
      <c r="O43" s="29">
        <v>3.5</v>
      </c>
      <c r="P43" s="29"/>
      <c r="Q43" s="29"/>
      <c r="R43" s="16">
        <v>6.5</v>
      </c>
    </row>
    <row r="44" spans="1:18" ht="14.25">
      <c r="A44" s="146" t="s">
        <v>404</v>
      </c>
      <c r="B44" s="146"/>
      <c r="C44" s="147"/>
      <c r="D44" s="146">
        <v>114</v>
      </c>
      <c r="E44" s="148">
        <v>555925.43859649124</v>
      </c>
      <c r="F44" s="149">
        <v>91.236842105263165</v>
      </c>
      <c r="G44" s="150">
        <v>76.377192982456137</v>
      </c>
      <c r="H44" s="151">
        <v>599.25633031979362</v>
      </c>
      <c r="I44" s="152">
        <v>1.0022274288796726</v>
      </c>
      <c r="J44" s="150">
        <v>9.0526315789473681</v>
      </c>
      <c r="K44" s="150">
        <v>73.15789473684211</v>
      </c>
      <c r="L44" s="150">
        <v>12.06140350877193</v>
      </c>
      <c r="M44" s="150">
        <v>11.141592920353983</v>
      </c>
      <c r="N44" s="150">
        <v>4.6696428571428568</v>
      </c>
      <c r="O44" s="150">
        <v>3.6857142857142855</v>
      </c>
      <c r="P44" s="150">
        <v>18.733333333333334</v>
      </c>
      <c r="Q44" s="150">
        <v>3.9896907216494846</v>
      </c>
      <c r="R44" s="150">
        <v>3.2897196261682242</v>
      </c>
    </row>
    <row r="45" spans="1:18" ht="14.25">
      <c r="A45" s="42" t="s">
        <v>17</v>
      </c>
      <c r="B45" s="27" t="s">
        <v>106</v>
      </c>
      <c r="C45" s="39" t="s">
        <v>420</v>
      </c>
      <c r="D45" s="27">
        <v>1</v>
      </c>
      <c r="E45" s="28">
        <v>608200</v>
      </c>
      <c r="F45" s="135">
        <v>75</v>
      </c>
      <c r="G45" s="29">
        <v>65</v>
      </c>
      <c r="H45" s="136">
        <v>602.21936666666682</v>
      </c>
      <c r="I45" s="134">
        <v>1.0099309880491498</v>
      </c>
      <c r="J45" s="29">
        <v>5</v>
      </c>
      <c r="K45" s="29">
        <v>70</v>
      </c>
      <c r="L45" s="29">
        <v>14</v>
      </c>
      <c r="M45" s="29">
        <v>10</v>
      </c>
      <c r="N45" s="29">
        <v>9</v>
      </c>
      <c r="O45" s="29">
        <v>2</v>
      </c>
      <c r="P45" s="29"/>
      <c r="Q45" s="29">
        <v>1</v>
      </c>
      <c r="R45" s="29">
        <v>3</v>
      </c>
    </row>
    <row r="46" spans="1:18" ht="14.25">
      <c r="A46" s="40" t="s">
        <v>209</v>
      </c>
      <c r="B46" s="27" t="s">
        <v>122</v>
      </c>
      <c r="C46" s="39" t="s">
        <v>460</v>
      </c>
      <c r="D46" s="27">
        <v>2</v>
      </c>
      <c r="E46" s="28">
        <v>585500</v>
      </c>
      <c r="F46" s="135">
        <v>82.5</v>
      </c>
      <c r="G46" s="29">
        <v>73</v>
      </c>
      <c r="H46" s="136">
        <v>608.4285764775766</v>
      </c>
      <c r="I46" s="134">
        <v>0.9735185090557128</v>
      </c>
      <c r="J46" s="29">
        <v>9.5</v>
      </c>
      <c r="K46" s="29">
        <v>67</v>
      </c>
      <c r="L46" s="29">
        <v>10</v>
      </c>
      <c r="M46" s="29">
        <v>12</v>
      </c>
      <c r="N46" s="29">
        <v>4</v>
      </c>
      <c r="O46" s="144">
        <v>6.5</v>
      </c>
      <c r="P46" s="29"/>
      <c r="Q46" s="29">
        <v>3</v>
      </c>
      <c r="R46" s="29">
        <v>2.5</v>
      </c>
    </row>
    <row r="47" spans="1:18" ht="14.25">
      <c r="A47" s="41" t="s">
        <v>304</v>
      </c>
      <c r="B47" s="27" t="s">
        <v>82</v>
      </c>
      <c r="C47" s="39" t="s">
        <v>479</v>
      </c>
      <c r="D47" s="27">
        <v>2</v>
      </c>
      <c r="E47" s="28">
        <v>549500</v>
      </c>
      <c r="F47" s="135">
        <v>76</v>
      </c>
      <c r="G47" s="29">
        <v>69</v>
      </c>
      <c r="H47" s="136">
        <v>611.1944271825397</v>
      </c>
      <c r="I47" s="134">
        <v>0.90036888657816394</v>
      </c>
      <c r="J47" s="29">
        <v>3.5</v>
      </c>
      <c r="K47" s="144">
        <v>80.5</v>
      </c>
      <c r="L47" s="29">
        <v>10</v>
      </c>
      <c r="M47" s="29">
        <v>4</v>
      </c>
      <c r="N47" s="29">
        <v>6.5</v>
      </c>
      <c r="O47" s="29">
        <v>1.5</v>
      </c>
      <c r="P47" s="29">
        <v>2</v>
      </c>
      <c r="Q47" s="29"/>
      <c r="R47" s="29">
        <v>3.5</v>
      </c>
    </row>
    <row r="48" spans="1:18" ht="14.25">
      <c r="A48" s="40" t="s">
        <v>209</v>
      </c>
      <c r="B48" s="27" t="s">
        <v>106</v>
      </c>
      <c r="C48" s="39" t="s">
        <v>454</v>
      </c>
      <c r="D48" s="27">
        <v>2</v>
      </c>
      <c r="E48" s="28">
        <v>525600</v>
      </c>
      <c r="F48" s="135">
        <v>85.5</v>
      </c>
      <c r="G48" s="29">
        <v>78</v>
      </c>
      <c r="H48" s="136">
        <v>611.92596670537023</v>
      </c>
      <c r="I48" s="134">
        <v>0.89204756052427547</v>
      </c>
      <c r="J48" s="29">
        <v>11</v>
      </c>
      <c r="K48" s="29">
        <v>67.5</v>
      </c>
      <c r="L48" s="29">
        <v>10.5</v>
      </c>
      <c r="M48" s="29">
        <v>14.5</v>
      </c>
      <c r="N48" s="29">
        <v>5</v>
      </c>
      <c r="O48" s="29">
        <v>2</v>
      </c>
      <c r="P48" s="29"/>
      <c r="Q48" s="29">
        <v>5</v>
      </c>
      <c r="R48" s="29">
        <v>3</v>
      </c>
    </row>
    <row r="49" spans="1:18" ht="14.25">
      <c r="A49" s="40" t="s">
        <v>209</v>
      </c>
      <c r="B49" s="27" t="s">
        <v>29</v>
      </c>
      <c r="C49" s="39" t="s">
        <v>434</v>
      </c>
      <c r="D49" s="27">
        <v>2</v>
      </c>
      <c r="E49" s="28">
        <v>648200</v>
      </c>
      <c r="F49" s="11">
        <v>115</v>
      </c>
      <c r="G49" s="29">
        <v>88.5</v>
      </c>
      <c r="H49" s="136">
        <v>612.58902427875842</v>
      </c>
      <c r="I49" s="134">
        <v>1.0659971422373733</v>
      </c>
      <c r="J49" s="144">
        <v>16.5</v>
      </c>
      <c r="K49" s="29">
        <v>72</v>
      </c>
      <c r="L49" s="29">
        <v>11</v>
      </c>
      <c r="M49" s="29">
        <v>17.5</v>
      </c>
      <c r="N49" s="29">
        <v>4.5</v>
      </c>
      <c r="O49" s="29">
        <v>3.5</v>
      </c>
      <c r="P49" s="29"/>
      <c r="Q49" s="29">
        <v>9</v>
      </c>
      <c r="R49" s="29">
        <v>5.5</v>
      </c>
    </row>
    <row r="50" spans="1:18" ht="14.25">
      <c r="A50" s="38" t="s">
        <v>288</v>
      </c>
      <c r="B50" s="27" t="s">
        <v>70</v>
      </c>
      <c r="C50" s="39" t="s">
        <v>475</v>
      </c>
      <c r="D50" s="27">
        <v>1</v>
      </c>
      <c r="E50" s="28">
        <v>692100</v>
      </c>
      <c r="F50" s="11">
        <v>119</v>
      </c>
      <c r="G50" s="29">
        <v>86</v>
      </c>
      <c r="H50" s="136">
        <v>628.06737327731105</v>
      </c>
      <c r="I50" s="134">
        <v>1.1019518437784168</v>
      </c>
      <c r="J50" s="29">
        <v>8</v>
      </c>
      <c r="K50" s="29">
        <v>72</v>
      </c>
      <c r="L50" s="29">
        <v>14</v>
      </c>
      <c r="M50" s="29">
        <v>8</v>
      </c>
      <c r="N50" s="29">
        <v>8</v>
      </c>
      <c r="O50" s="29">
        <v>1</v>
      </c>
      <c r="P50" s="29">
        <v>32</v>
      </c>
      <c r="Q50" s="29">
        <v>2</v>
      </c>
      <c r="R50" s="16">
        <v>6</v>
      </c>
    </row>
    <row r="51" spans="1:18" ht="14.25">
      <c r="A51" s="42" t="s">
        <v>17</v>
      </c>
      <c r="B51" s="27" t="s">
        <v>18</v>
      </c>
      <c r="C51" s="39" t="s">
        <v>415</v>
      </c>
      <c r="D51" s="27">
        <v>2</v>
      </c>
      <c r="E51" s="28">
        <v>587600</v>
      </c>
      <c r="F51" s="135">
        <v>88</v>
      </c>
      <c r="G51" s="29">
        <v>82</v>
      </c>
      <c r="H51" s="145">
        <v>630.54706499221584</v>
      </c>
      <c r="I51" s="134">
        <v>0.94146758988252555</v>
      </c>
      <c r="J51" s="29">
        <v>6.5</v>
      </c>
      <c r="K51" s="29">
        <v>74.5</v>
      </c>
      <c r="L51" s="29">
        <v>15.5</v>
      </c>
      <c r="M51" s="29">
        <v>10</v>
      </c>
      <c r="N51" s="29">
        <v>7</v>
      </c>
      <c r="O51" s="29">
        <v>2</v>
      </c>
      <c r="P51" s="29"/>
      <c r="Q51" s="29">
        <v>1</v>
      </c>
      <c r="R51" s="29">
        <v>1.5</v>
      </c>
    </row>
    <row r="52" spans="1:18" ht="14.25">
      <c r="A52" s="40" t="s">
        <v>209</v>
      </c>
      <c r="B52" s="27" t="s">
        <v>52</v>
      </c>
      <c r="C52" s="39" t="s">
        <v>443</v>
      </c>
      <c r="D52" s="27">
        <v>2</v>
      </c>
      <c r="E52" s="28">
        <v>576500</v>
      </c>
      <c r="F52" s="135">
        <v>93</v>
      </c>
      <c r="G52" s="29">
        <v>84.5</v>
      </c>
      <c r="H52" s="145">
        <v>641.5432493315983</v>
      </c>
      <c r="I52" s="134">
        <v>0.93795447644706331</v>
      </c>
      <c r="J52" s="29">
        <v>7</v>
      </c>
      <c r="K52" s="29">
        <v>77</v>
      </c>
      <c r="L52" s="29">
        <v>15</v>
      </c>
      <c r="M52" s="29">
        <v>11.5</v>
      </c>
      <c r="N52" s="29">
        <v>8</v>
      </c>
      <c r="O52" s="29">
        <v>2.5</v>
      </c>
      <c r="P52" s="29"/>
      <c r="Q52" s="29">
        <v>3</v>
      </c>
      <c r="R52" s="29">
        <v>4.5</v>
      </c>
    </row>
    <row r="53" spans="1:18" ht="14.25">
      <c r="A53" s="41" t="s">
        <v>265</v>
      </c>
      <c r="B53" s="27" t="s">
        <v>52</v>
      </c>
      <c r="C53" s="39" t="s">
        <v>465</v>
      </c>
      <c r="D53" s="27">
        <v>2</v>
      </c>
      <c r="E53" s="28">
        <v>543100</v>
      </c>
      <c r="F53" s="135">
        <v>67.5</v>
      </c>
      <c r="G53" s="29">
        <v>65</v>
      </c>
      <c r="H53" s="145">
        <v>657.28471596788575</v>
      </c>
      <c r="I53" s="134">
        <v>0.96560643357458831</v>
      </c>
      <c r="J53" s="29">
        <v>5.5</v>
      </c>
      <c r="K53" s="29">
        <v>71</v>
      </c>
      <c r="L53" s="29">
        <v>11</v>
      </c>
      <c r="M53" s="29">
        <v>6.5</v>
      </c>
      <c r="N53" s="29">
        <v>7.5</v>
      </c>
      <c r="O53" s="29">
        <v>2</v>
      </c>
      <c r="P53" s="29"/>
      <c r="Q53" s="29">
        <v>1</v>
      </c>
      <c r="R53" s="29">
        <v>2.5</v>
      </c>
    </row>
    <row r="54" spans="1:18" ht="14.25">
      <c r="A54" s="40" t="s">
        <v>209</v>
      </c>
      <c r="B54" s="27" t="s">
        <v>29</v>
      </c>
      <c r="C54" s="39" t="s">
        <v>433</v>
      </c>
      <c r="D54" s="27">
        <v>2</v>
      </c>
      <c r="E54" s="28">
        <v>501500</v>
      </c>
      <c r="F54" s="135">
        <v>75.5</v>
      </c>
      <c r="G54" s="29">
        <v>80</v>
      </c>
      <c r="H54" s="145">
        <v>661.7422762112933</v>
      </c>
      <c r="I54" s="134">
        <v>0.76786216387608275</v>
      </c>
      <c r="J54" s="29">
        <v>5</v>
      </c>
      <c r="K54" s="29">
        <v>63.5</v>
      </c>
      <c r="L54" s="29">
        <v>14.5</v>
      </c>
      <c r="M54" s="29">
        <v>7.5</v>
      </c>
      <c r="N54" s="29">
        <v>4</v>
      </c>
      <c r="O54" s="29">
        <v>4.5</v>
      </c>
      <c r="P54" s="29"/>
      <c r="Q54" s="29">
        <v>1</v>
      </c>
      <c r="R54" s="29">
        <v>3</v>
      </c>
    </row>
    <row r="55" spans="1:18" ht="14.25">
      <c r="A55" s="41" t="s">
        <v>265</v>
      </c>
      <c r="B55" s="27" t="s">
        <v>116</v>
      </c>
      <c r="C55" s="39" t="s">
        <v>470</v>
      </c>
      <c r="D55" s="27">
        <v>2</v>
      </c>
      <c r="E55" s="28">
        <v>514000</v>
      </c>
      <c r="F55" s="135">
        <v>70.5</v>
      </c>
      <c r="G55" s="29">
        <v>75</v>
      </c>
      <c r="H55" s="145">
        <v>665.20260121212118</v>
      </c>
      <c r="I55" s="134">
        <v>0.78523422958363209</v>
      </c>
      <c r="J55" s="29">
        <v>6</v>
      </c>
      <c r="K55" s="144">
        <v>88.5</v>
      </c>
      <c r="L55" s="29">
        <v>3</v>
      </c>
      <c r="M55" s="29">
        <v>15.5</v>
      </c>
      <c r="N55" s="29">
        <v>2.5</v>
      </c>
      <c r="O55" s="29">
        <v>3</v>
      </c>
      <c r="P55" s="29"/>
      <c r="Q55" s="29">
        <v>2</v>
      </c>
      <c r="R55" s="29">
        <v>2</v>
      </c>
    </row>
    <row r="56" spans="1:18" ht="14.25">
      <c r="A56" s="40" t="s">
        <v>209</v>
      </c>
      <c r="B56" s="27" t="s">
        <v>52</v>
      </c>
      <c r="C56" s="39" t="s">
        <v>441</v>
      </c>
      <c r="D56" s="27">
        <v>1</v>
      </c>
      <c r="E56" s="28">
        <v>580600</v>
      </c>
      <c r="F56" s="135">
        <v>74</v>
      </c>
      <c r="G56" s="29">
        <v>69</v>
      </c>
      <c r="H56" s="145">
        <v>666.75162486486488</v>
      </c>
      <c r="I56" s="134">
        <v>0.87078902899962818</v>
      </c>
      <c r="J56" s="29">
        <v>4</v>
      </c>
      <c r="K56" s="144">
        <v>91</v>
      </c>
      <c r="L56" s="29">
        <v>6</v>
      </c>
      <c r="M56" s="29">
        <v>6</v>
      </c>
      <c r="N56" s="29">
        <v>2</v>
      </c>
      <c r="O56" s="29">
        <v>3</v>
      </c>
      <c r="P56" s="29"/>
      <c r="Q56" s="29">
        <v>2</v>
      </c>
      <c r="R56" s="29">
        <v>1</v>
      </c>
    </row>
    <row r="57" spans="1:18" ht="14.25">
      <c r="A57" s="41" t="s">
        <v>265</v>
      </c>
      <c r="B57" s="27" t="s">
        <v>82</v>
      </c>
      <c r="C57" s="39" t="s">
        <v>467</v>
      </c>
      <c r="D57" s="27">
        <v>2</v>
      </c>
      <c r="E57" s="28">
        <v>525500</v>
      </c>
      <c r="F57" s="135">
        <v>73.5</v>
      </c>
      <c r="G57" s="29">
        <v>77</v>
      </c>
      <c r="H57" s="145">
        <v>673.12240069169957</v>
      </c>
      <c r="I57" s="134">
        <v>0.78234482314430487</v>
      </c>
      <c r="J57" s="29">
        <v>9</v>
      </c>
      <c r="K57" s="29">
        <v>78.5</v>
      </c>
      <c r="L57" s="29">
        <v>5.5</v>
      </c>
      <c r="M57" s="29">
        <v>9</v>
      </c>
      <c r="N57" s="29">
        <v>2</v>
      </c>
      <c r="O57" s="29">
        <v>4</v>
      </c>
      <c r="P57" s="29"/>
      <c r="Q57" s="29">
        <v>5</v>
      </c>
      <c r="R57" s="29">
        <v>3</v>
      </c>
    </row>
    <row r="58" spans="1:18" ht="14.25">
      <c r="A58" s="41" t="s">
        <v>265</v>
      </c>
      <c r="B58" s="27" t="s">
        <v>116</v>
      </c>
      <c r="C58" s="39" t="s">
        <v>469</v>
      </c>
      <c r="D58" s="27">
        <v>2</v>
      </c>
      <c r="E58" s="28">
        <v>516300</v>
      </c>
      <c r="F58" s="135">
        <v>80.5</v>
      </c>
      <c r="G58" s="29">
        <v>77.5</v>
      </c>
      <c r="H58" s="145">
        <v>680.89917429906529</v>
      </c>
      <c r="I58" s="134">
        <v>0.871762534979725</v>
      </c>
      <c r="J58" s="29">
        <v>10.5</v>
      </c>
      <c r="K58" s="29">
        <v>52.5</v>
      </c>
      <c r="L58" s="29">
        <v>10</v>
      </c>
      <c r="M58" s="29">
        <v>14</v>
      </c>
      <c r="N58" s="29">
        <v>2.5</v>
      </c>
      <c r="O58" s="144">
        <v>6</v>
      </c>
      <c r="P58" s="29"/>
      <c r="Q58" s="29">
        <v>4</v>
      </c>
      <c r="R58" s="29">
        <v>2.5</v>
      </c>
    </row>
    <row r="59" spans="1:18" ht="14.25">
      <c r="A59" s="40" t="s">
        <v>209</v>
      </c>
      <c r="B59" s="27" t="s">
        <v>116</v>
      </c>
      <c r="C59" s="39" t="s">
        <v>457</v>
      </c>
      <c r="D59" s="27">
        <v>2</v>
      </c>
      <c r="E59" s="28">
        <v>555500</v>
      </c>
      <c r="F59" s="135">
        <v>87.5</v>
      </c>
      <c r="G59" s="29">
        <v>88</v>
      </c>
      <c r="H59" s="145">
        <v>685.84368947368421</v>
      </c>
      <c r="I59" s="134">
        <v>0.82340928034285832</v>
      </c>
      <c r="J59" s="29">
        <v>6.5</v>
      </c>
      <c r="K59" s="29">
        <v>75</v>
      </c>
      <c r="L59" s="29">
        <v>14.5</v>
      </c>
      <c r="M59" s="29">
        <v>13</v>
      </c>
      <c r="N59" s="29">
        <v>6.5</v>
      </c>
      <c r="O59" s="29">
        <v>1.5</v>
      </c>
      <c r="P59" s="29"/>
      <c r="Q59" s="29">
        <v>3</v>
      </c>
      <c r="R59" s="29">
        <v>3</v>
      </c>
    </row>
    <row r="60" spans="1:18" ht="14.25">
      <c r="A60" s="41" t="s">
        <v>138</v>
      </c>
      <c r="B60" s="27" t="s">
        <v>52</v>
      </c>
      <c r="C60" s="39" t="s">
        <v>422</v>
      </c>
      <c r="D60" s="27">
        <v>1</v>
      </c>
      <c r="E60" s="28">
        <v>552900</v>
      </c>
      <c r="F60" s="135">
        <v>79</v>
      </c>
      <c r="G60" s="29">
        <v>82</v>
      </c>
      <c r="H60" s="145">
        <v>706.8105630379747</v>
      </c>
      <c r="I60" s="134">
        <v>0.78224637394149188</v>
      </c>
      <c r="J60" s="29">
        <v>7</v>
      </c>
      <c r="K60" s="29">
        <v>57</v>
      </c>
      <c r="L60" s="29">
        <v>10</v>
      </c>
      <c r="M60" s="29">
        <v>4</v>
      </c>
      <c r="N60" s="29">
        <v>6</v>
      </c>
      <c r="O60" s="29">
        <v>3</v>
      </c>
      <c r="P60" s="29">
        <v>1</v>
      </c>
      <c r="Q60" s="29">
        <v>1</v>
      </c>
      <c r="R60" s="29">
        <v>4</v>
      </c>
    </row>
    <row r="61" spans="1:18" ht="14.25">
      <c r="A61" s="38" t="s">
        <v>288</v>
      </c>
      <c r="B61" s="27" t="s">
        <v>37</v>
      </c>
      <c r="C61" s="39" t="s">
        <v>473</v>
      </c>
      <c r="D61" s="27">
        <v>1</v>
      </c>
      <c r="E61" s="28">
        <v>505700</v>
      </c>
      <c r="F61" s="135">
        <v>79</v>
      </c>
      <c r="G61" s="29">
        <v>90</v>
      </c>
      <c r="H61" s="145">
        <v>709.54190886075946</v>
      </c>
      <c r="I61" s="134">
        <v>0.71271336292447041</v>
      </c>
      <c r="J61" s="29">
        <v>10</v>
      </c>
      <c r="K61" s="29">
        <v>60</v>
      </c>
      <c r="L61" s="29">
        <v>5</v>
      </c>
      <c r="M61" s="29">
        <v>5</v>
      </c>
      <c r="N61" s="29">
        <v>3</v>
      </c>
      <c r="O61" s="29"/>
      <c r="P61" s="29">
        <v>33</v>
      </c>
      <c r="Q61" s="29">
        <v>3</v>
      </c>
      <c r="R61" s="29">
        <v>3</v>
      </c>
    </row>
    <row r="62" spans="1:18" ht="14.25">
      <c r="A62" s="38" t="s">
        <v>288</v>
      </c>
      <c r="B62" s="27" t="s">
        <v>90</v>
      </c>
      <c r="C62" s="39" t="s">
        <v>477</v>
      </c>
      <c r="D62" s="27">
        <v>2</v>
      </c>
      <c r="E62" s="28">
        <v>533000</v>
      </c>
      <c r="F62" s="135">
        <v>69</v>
      </c>
      <c r="G62" s="29">
        <v>73.5</v>
      </c>
      <c r="H62" s="145">
        <v>712.61840392241379</v>
      </c>
      <c r="I62" s="134">
        <v>0.75671017305072263</v>
      </c>
      <c r="J62" s="29">
        <v>5</v>
      </c>
      <c r="K62" s="29">
        <v>73.5</v>
      </c>
      <c r="L62" s="29">
        <v>5</v>
      </c>
      <c r="M62" s="29">
        <v>3.5</v>
      </c>
      <c r="N62" s="29">
        <v>2</v>
      </c>
      <c r="O62" s="29">
        <v>3</v>
      </c>
      <c r="P62" s="29">
        <v>13.5</v>
      </c>
      <c r="Q62" s="29">
        <v>2.5</v>
      </c>
      <c r="R62" s="29">
        <v>2</v>
      </c>
    </row>
    <row r="63" spans="1:18" ht="14.25">
      <c r="A63" s="40" t="s">
        <v>209</v>
      </c>
      <c r="B63" s="27" t="s">
        <v>29</v>
      </c>
      <c r="C63" s="39" t="s">
        <v>432</v>
      </c>
      <c r="D63" s="27">
        <v>2</v>
      </c>
      <c r="E63" s="28">
        <v>552200</v>
      </c>
      <c r="F63" s="135">
        <v>75</v>
      </c>
      <c r="G63" s="29">
        <v>82</v>
      </c>
      <c r="H63" s="145">
        <v>736.49343680000004</v>
      </c>
      <c r="I63" s="134">
        <v>0.74978005132621184</v>
      </c>
      <c r="J63" s="29">
        <v>8</v>
      </c>
      <c r="K63" s="29">
        <v>61.5</v>
      </c>
      <c r="L63" s="29">
        <v>9.5</v>
      </c>
      <c r="M63" s="29">
        <v>9</v>
      </c>
      <c r="N63" s="29">
        <v>3</v>
      </c>
      <c r="O63" s="29">
        <v>4</v>
      </c>
      <c r="P63" s="29"/>
      <c r="Q63" s="29">
        <v>5</v>
      </c>
      <c r="R63" s="29">
        <v>2.5</v>
      </c>
    </row>
    <row r="64" spans="1:18" ht="14.25">
      <c r="A64" s="42" t="s">
        <v>17</v>
      </c>
      <c r="B64" s="27" t="s">
        <v>66</v>
      </c>
      <c r="C64" s="39" t="s">
        <v>419</v>
      </c>
      <c r="D64" s="27">
        <v>2</v>
      </c>
      <c r="E64" s="28">
        <v>570400</v>
      </c>
      <c r="F64" s="135">
        <v>61.5</v>
      </c>
      <c r="G64" s="29">
        <v>68</v>
      </c>
      <c r="H64" s="145">
        <v>752.4996268852459</v>
      </c>
      <c r="I64" s="134">
        <v>0.78306052997288833</v>
      </c>
      <c r="J64" s="29">
        <v>4</v>
      </c>
      <c r="K64" s="29">
        <v>69</v>
      </c>
      <c r="L64" s="29">
        <v>12.5</v>
      </c>
      <c r="M64" s="29">
        <v>2</v>
      </c>
      <c r="N64" s="29">
        <v>7</v>
      </c>
      <c r="O64" s="29">
        <v>1</v>
      </c>
      <c r="P64" s="29"/>
      <c r="Q64" s="29">
        <v>1</v>
      </c>
      <c r="R64" s="29">
        <v>3</v>
      </c>
    </row>
    <row r="65" spans="1:18" ht="14.25">
      <c r="A65" s="41" t="s">
        <v>265</v>
      </c>
      <c r="B65" s="27" t="s">
        <v>52</v>
      </c>
      <c r="C65" s="39" t="s">
        <v>466</v>
      </c>
      <c r="D65" s="27">
        <v>2</v>
      </c>
      <c r="E65" s="28">
        <v>505800</v>
      </c>
      <c r="F65" s="135">
        <v>76.5</v>
      </c>
      <c r="G65" s="29">
        <v>80</v>
      </c>
      <c r="H65" s="145">
        <v>774.91830055813966</v>
      </c>
      <c r="I65" s="134">
        <v>0.8070310101580207</v>
      </c>
      <c r="J65" s="29">
        <v>7.5</v>
      </c>
      <c r="K65" s="29">
        <v>60.5</v>
      </c>
      <c r="L65" s="29">
        <v>11</v>
      </c>
      <c r="M65" s="29">
        <v>9.5</v>
      </c>
      <c r="N65" s="29">
        <v>4</v>
      </c>
      <c r="O65" s="29">
        <v>4</v>
      </c>
      <c r="P65" s="29"/>
      <c r="Q65" s="29">
        <v>3</v>
      </c>
      <c r="R65" s="29">
        <v>3</v>
      </c>
    </row>
    <row r="66" spans="1:18" ht="14.25">
      <c r="A66" s="42" t="s">
        <v>17</v>
      </c>
      <c r="B66" s="27" t="s">
        <v>29</v>
      </c>
      <c r="C66" s="39" t="s">
        <v>416</v>
      </c>
      <c r="D66" s="27">
        <v>2</v>
      </c>
      <c r="E66" s="28">
        <v>570300</v>
      </c>
      <c r="F66" s="135">
        <v>83.5</v>
      </c>
      <c r="G66" s="29">
        <v>87</v>
      </c>
      <c r="H66" s="145">
        <v>780.83546966820268</v>
      </c>
      <c r="I66" s="134">
        <v>0.79087308110936627</v>
      </c>
      <c r="J66" s="29">
        <v>5.5</v>
      </c>
      <c r="K66" s="29">
        <v>78</v>
      </c>
      <c r="L66" s="29">
        <v>17</v>
      </c>
      <c r="M66" s="29">
        <v>4</v>
      </c>
      <c r="N66" s="29">
        <v>5</v>
      </c>
      <c r="O66" s="29"/>
      <c r="P66" s="29"/>
      <c r="Q66" s="29">
        <v>1</v>
      </c>
      <c r="R66" s="29">
        <v>4</v>
      </c>
    </row>
    <row r="67" spans="1:18" ht="14.25">
      <c r="A67" s="40" t="s">
        <v>209</v>
      </c>
      <c r="B67" s="27" t="s">
        <v>122</v>
      </c>
      <c r="C67" s="39" t="s">
        <v>459</v>
      </c>
      <c r="D67" s="27">
        <v>2</v>
      </c>
      <c r="E67" s="28">
        <v>587400</v>
      </c>
      <c r="F67" s="135">
        <v>63</v>
      </c>
      <c r="G67" s="29">
        <v>72</v>
      </c>
      <c r="H67" s="145">
        <v>782.14448296483681</v>
      </c>
      <c r="I67" s="134">
        <v>0.75318681964182677</v>
      </c>
      <c r="J67" s="29">
        <v>9</v>
      </c>
      <c r="K67" s="29">
        <v>63.5</v>
      </c>
      <c r="L67" s="29">
        <v>11.5</v>
      </c>
      <c r="M67" s="29">
        <v>10.5</v>
      </c>
      <c r="N67" s="29">
        <v>4.5</v>
      </c>
      <c r="O67" s="29">
        <v>1.5</v>
      </c>
      <c r="P67" s="29"/>
      <c r="Q67" s="29">
        <v>4</v>
      </c>
      <c r="R67" s="29">
        <v>4.5</v>
      </c>
    </row>
    <row r="68" spans="1:18" ht="14.25">
      <c r="A68" s="41" t="s">
        <v>265</v>
      </c>
      <c r="B68" s="27" t="s">
        <v>37</v>
      </c>
      <c r="C68" s="39" t="s">
        <v>462</v>
      </c>
      <c r="D68" s="27">
        <v>2</v>
      </c>
      <c r="E68" s="28">
        <v>531300</v>
      </c>
      <c r="F68" s="135">
        <v>49.5</v>
      </c>
      <c r="G68" s="156">
        <v>59.5</v>
      </c>
      <c r="H68" s="145">
        <v>810.33639866666658</v>
      </c>
      <c r="I68" s="134">
        <v>0.70889830636200402</v>
      </c>
      <c r="J68" s="29">
        <v>4</v>
      </c>
      <c r="K68" s="29">
        <v>74.5</v>
      </c>
      <c r="L68" s="29">
        <v>7.5</v>
      </c>
      <c r="M68" s="29">
        <v>6</v>
      </c>
      <c r="N68" s="29">
        <v>1.5</v>
      </c>
      <c r="O68" s="29">
        <v>3</v>
      </c>
      <c r="P68" s="29"/>
      <c r="Q68" s="29">
        <v>2</v>
      </c>
      <c r="R68" s="29">
        <v>2</v>
      </c>
    </row>
    <row r="69" spans="1:18" ht="14.25">
      <c r="A69" s="38" t="s">
        <v>288</v>
      </c>
      <c r="B69" s="27" t="s">
        <v>34</v>
      </c>
      <c r="C69" s="39" t="s">
        <v>472</v>
      </c>
      <c r="D69" s="27">
        <v>2</v>
      </c>
      <c r="E69" s="28">
        <v>708200</v>
      </c>
      <c r="F69" s="135">
        <v>89.5</v>
      </c>
      <c r="G69" s="29">
        <v>86</v>
      </c>
      <c r="H69" s="145">
        <v>835.25528133667081</v>
      </c>
      <c r="I69" s="134">
        <v>0.84995313394538008</v>
      </c>
      <c r="J69" s="29">
        <v>7</v>
      </c>
      <c r="K69" s="29">
        <v>72</v>
      </c>
      <c r="L69" s="29">
        <v>3</v>
      </c>
      <c r="M69" s="29">
        <v>13</v>
      </c>
      <c r="N69" s="29">
        <v>2</v>
      </c>
      <c r="O69" s="29">
        <v>3.5</v>
      </c>
      <c r="P69" s="29">
        <v>39</v>
      </c>
      <c r="Q69" s="29">
        <v>3.5</v>
      </c>
      <c r="R69" s="29">
        <v>4</v>
      </c>
    </row>
    <row r="70" spans="1:18" ht="14.25">
      <c r="A70" s="41" t="s">
        <v>138</v>
      </c>
      <c r="B70" s="27" t="s">
        <v>90</v>
      </c>
      <c r="C70" s="39" t="s">
        <v>425</v>
      </c>
      <c r="D70" s="27">
        <v>2</v>
      </c>
      <c r="E70" s="28">
        <v>504100</v>
      </c>
      <c r="F70" s="135">
        <v>62</v>
      </c>
      <c r="G70" s="29">
        <v>85</v>
      </c>
      <c r="H70" s="145">
        <v>855.07836474999999</v>
      </c>
      <c r="I70" s="134">
        <v>0.59480885001715988</v>
      </c>
      <c r="J70" s="29">
        <v>4.5</v>
      </c>
      <c r="K70" s="29">
        <v>62.5</v>
      </c>
      <c r="L70" s="29">
        <v>7</v>
      </c>
      <c r="M70" s="29">
        <v>1</v>
      </c>
      <c r="N70" s="29">
        <v>4.5</v>
      </c>
      <c r="O70" s="29">
        <v>2.5</v>
      </c>
      <c r="P70" s="29"/>
      <c r="Q70" s="29"/>
      <c r="R70" s="29">
        <v>2</v>
      </c>
    </row>
    <row r="71" spans="1:18" ht="14.25">
      <c r="A71" s="40" t="s">
        <v>209</v>
      </c>
      <c r="B71" s="27" t="s">
        <v>76</v>
      </c>
      <c r="C71" s="39" t="s">
        <v>450</v>
      </c>
      <c r="D71" s="27">
        <v>2</v>
      </c>
      <c r="E71" s="28">
        <v>560200</v>
      </c>
      <c r="F71" s="135">
        <v>58.5</v>
      </c>
      <c r="G71" s="29">
        <v>72</v>
      </c>
      <c r="H71" s="145">
        <v>908.06844751044787</v>
      </c>
      <c r="I71" s="134">
        <v>0.72566859168853037</v>
      </c>
      <c r="J71" s="29">
        <v>5.5</v>
      </c>
      <c r="K71" s="29">
        <v>71</v>
      </c>
      <c r="L71" s="29">
        <v>11</v>
      </c>
      <c r="M71" s="29">
        <v>16</v>
      </c>
      <c r="N71" s="29">
        <v>4.5</v>
      </c>
      <c r="O71" s="29">
        <v>4</v>
      </c>
      <c r="P71" s="29"/>
      <c r="Q71" s="29">
        <v>2.5</v>
      </c>
      <c r="R71" s="16">
        <v>6.5</v>
      </c>
    </row>
    <row r="72" spans="1:18" ht="14.25">
      <c r="A72" s="41" t="s">
        <v>138</v>
      </c>
      <c r="B72" s="27" t="s">
        <v>70</v>
      </c>
      <c r="C72" s="39" t="s">
        <v>424</v>
      </c>
      <c r="D72" s="27">
        <v>2</v>
      </c>
      <c r="E72" s="28">
        <v>529800</v>
      </c>
      <c r="F72" s="135">
        <v>62.5</v>
      </c>
      <c r="G72" s="29">
        <v>86</v>
      </c>
      <c r="H72" s="145">
        <v>911.24330461321711</v>
      </c>
      <c r="I72" s="134">
        <v>0.58153871497429699</v>
      </c>
      <c r="J72" s="29">
        <v>6</v>
      </c>
      <c r="K72" s="29">
        <v>70.5</v>
      </c>
      <c r="L72" s="29">
        <v>6</v>
      </c>
      <c r="M72" s="29">
        <v>5.5</v>
      </c>
      <c r="N72" s="29">
        <v>2.5</v>
      </c>
      <c r="O72" s="29">
        <v>2.5</v>
      </c>
      <c r="P72" s="29">
        <v>3.5</v>
      </c>
      <c r="Q72" s="29">
        <v>3</v>
      </c>
      <c r="R72" s="29">
        <v>5</v>
      </c>
    </row>
    <row r="73" spans="1:18" ht="14.25">
      <c r="A73" s="40" t="s">
        <v>209</v>
      </c>
      <c r="B73" s="27" t="s">
        <v>37</v>
      </c>
      <c r="C73" s="39" t="s">
        <v>439</v>
      </c>
      <c r="D73" s="27">
        <v>2</v>
      </c>
      <c r="E73" s="28">
        <v>509000</v>
      </c>
      <c r="F73" s="135">
        <v>63.5</v>
      </c>
      <c r="G73" s="29">
        <v>88</v>
      </c>
      <c r="H73" s="145">
        <v>932.79839335443035</v>
      </c>
      <c r="I73" s="134">
        <v>0.58526033996670324</v>
      </c>
      <c r="J73" s="29">
        <v>6.5</v>
      </c>
      <c r="K73" s="144">
        <v>81.5</v>
      </c>
      <c r="L73" s="29">
        <v>10</v>
      </c>
      <c r="M73" s="29">
        <v>9</v>
      </c>
      <c r="N73" s="29">
        <v>3.5</v>
      </c>
      <c r="O73" s="29">
        <v>3.5</v>
      </c>
      <c r="P73" s="29"/>
      <c r="Q73" s="29">
        <v>2</v>
      </c>
      <c r="R73" s="29">
        <v>3.5</v>
      </c>
    </row>
    <row r="74" spans="1:18">
      <c r="C74" s="20"/>
    </row>
    <row r="75" spans="1:18">
      <c r="C75" s="20"/>
    </row>
    <row r="76" spans="1:18">
      <c r="C76" s="20"/>
    </row>
    <row r="77" spans="1:18">
      <c r="C77" s="20"/>
    </row>
    <row r="78" spans="1:18">
      <c r="C78" s="20"/>
    </row>
    <row r="79" spans="1:18">
      <c r="C79" s="20"/>
    </row>
    <row r="80" spans="1:18">
      <c r="C80" s="20"/>
    </row>
    <row r="81" spans="3:3">
      <c r="C81" s="20"/>
    </row>
    <row r="82" spans="3:3">
      <c r="C82" s="20"/>
    </row>
    <row r="83" spans="3:3">
      <c r="C83" s="20"/>
    </row>
    <row r="84" spans="3:3">
      <c r="C84" s="20"/>
    </row>
    <row r="85" spans="3:3">
      <c r="C85" s="20"/>
    </row>
    <row r="86" spans="3:3">
      <c r="C86" s="20"/>
    </row>
    <row r="87" spans="3:3">
      <c r="C87" s="20"/>
    </row>
    <row r="88" spans="3:3">
      <c r="C88" s="20"/>
    </row>
    <row r="89" spans="3:3">
      <c r="C89" s="20"/>
    </row>
    <row r="90" spans="3:3">
      <c r="C90" s="20"/>
    </row>
    <row r="91" spans="3:3">
      <c r="C91" s="20"/>
    </row>
    <row r="92" spans="3:3">
      <c r="C92" s="20"/>
    </row>
    <row r="93" spans="3:3">
      <c r="C93" s="20"/>
    </row>
    <row r="94" spans="3:3">
      <c r="C94" s="20"/>
    </row>
    <row r="95" spans="3:3">
      <c r="C95" s="20"/>
    </row>
    <row r="96" spans="3:3">
      <c r="C96" s="20"/>
    </row>
    <row r="97" spans="3:3">
      <c r="C97" s="20"/>
    </row>
    <row r="98" spans="3:3">
      <c r="C98" s="20"/>
    </row>
    <row r="99" spans="3:3">
      <c r="C99" s="20"/>
    </row>
    <row r="100" spans="3:3">
      <c r="C100" s="20"/>
    </row>
    <row r="101" spans="3:3">
      <c r="C101" s="20"/>
    </row>
    <row r="102" spans="3:3">
      <c r="C102" s="20"/>
    </row>
    <row r="103" spans="3:3">
      <c r="C103" s="20"/>
    </row>
    <row r="104" spans="3:3">
      <c r="C104" s="20"/>
    </row>
    <row r="105" spans="3:3">
      <c r="C105" s="20"/>
    </row>
    <row r="106" spans="3:3">
      <c r="C106" s="20"/>
    </row>
    <row r="107" spans="3:3">
      <c r="C107" s="20"/>
    </row>
    <row r="108" spans="3:3">
      <c r="C108" s="20"/>
    </row>
    <row r="109" spans="3:3">
      <c r="C109" s="20"/>
    </row>
    <row r="110" spans="3:3">
      <c r="C110" s="20"/>
    </row>
    <row r="111" spans="3:3">
      <c r="C111" s="20"/>
    </row>
    <row r="112" spans="3:3">
      <c r="C112" s="20"/>
    </row>
    <row r="113" spans="3:3">
      <c r="C113" s="20"/>
    </row>
    <row r="114" spans="3:3">
      <c r="C114" s="20"/>
    </row>
    <row r="115" spans="3:3">
      <c r="C115" s="20"/>
    </row>
    <row r="116" spans="3:3">
      <c r="C116" s="20"/>
    </row>
    <row r="117" spans="3:3">
      <c r="C117" s="20"/>
    </row>
    <row r="118" spans="3:3">
      <c r="C118" s="20"/>
    </row>
    <row r="119" spans="3:3">
      <c r="C119" s="20"/>
    </row>
    <row r="120" spans="3:3">
      <c r="C120" s="20"/>
    </row>
    <row r="121" spans="3:3">
      <c r="C121" s="20"/>
    </row>
    <row r="122" spans="3:3">
      <c r="C122" s="20"/>
    </row>
    <row r="123" spans="3:3">
      <c r="C123" s="20"/>
    </row>
    <row r="124" spans="3:3">
      <c r="C124" s="20"/>
    </row>
    <row r="125" spans="3:3">
      <c r="C125" s="20"/>
    </row>
    <row r="126" spans="3:3">
      <c r="C126" s="20"/>
    </row>
    <row r="127" spans="3:3">
      <c r="C127" s="20"/>
    </row>
    <row r="128" spans="3:3">
      <c r="C128" s="20"/>
    </row>
    <row r="129" spans="3:3">
      <c r="C129" s="20"/>
    </row>
    <row r="130" spans="3:3">
      <c r="C130" s="20"/>
    </row>
    <row r="131" spans="3:3">
      <c r="C131" s="20"/>
    </row>
    <row r="132" spans="3:3">
      <c r="C132" s="20"/>
    </row>
    <row r="133" spans="3:3">
      <c r="C133" s="20"/>
    </row>
    <row r="134" spans="3:3">
      <c r="C134" s="20"/>
    </row>
    <row r="135" spans="3:3">
      <c r="C135" s="20"/>
    </row>
    <row r="136" spans="3:3">
      <c r="C136" s="20"/>
    </row>
    <row r="137" spans="3:3">
      <c r="C137" s="20"/>
    </row>
    <row r="138" spans="3:3">
      <c r="C138" s="20"/>
    </row>
    <row r="139" spans="3:3">
      <c r="C139" s="20"/>
    </row>
    <row r="140" spans="3:3">
      <c r="C140" s="20"/>
    </row>
    <row r="141" spans="3:3">
      <c r="C141" s="20"/>
    </row>
    <row r="142" spans="3:3">
      <c r="C142" s="20"/>
    </row>
    <row r="143" spans="3:3">
      <c r="C143" s="20"/>
    </row>
    <row r="144" spans="3:3">
      <c r="C144" s="20"/>
    </row>
    <row r="145" spans="3:3">
      <c r="C145" s="20"/>
    </row>
    <row r="146" spans="3:3">
      <c r="C146" s="20"/>
    </row>
    <row r="147" spans="3:3">
      <c r="C147" s="20"/>
    </row>
    <row r="148" spans="3:3">
      <c r="C148" s="20"/>
    </row>
    <row r="149" spans="3:3">
      <c r="C149" s="20"/>
    </row>
    <row r="150" spans="3:3">
      <c r="C150" s="20"/>
    </row>
    <row r="151" spans="3:3">
      <c r="C151" s="20"/>
    </row>
    <row r="152" spans="3:3">
      <c r="C152" s="20"/>
    </row>
    <row r="153" spans="3:3">
      <c r="C153" s="20"/>
    </row>
    <row r="154" spans="3:3">
      <c r="C154" s="20"/>
    </row>
    <row r="155" spans="3:3">
      <c r="C155" s="20"/>
    </row>
    <row r="156" spans="3:3">
      <c r="C156" s="20"/>
    </row>
    <row r="157" spans="3:3">
      <c r="C157" s="20"/>
    </row>
    <row r="158" spans="3:3">
      <c r="C158" s="20"/>
    </row>
    <row r="159" spans="3:3">
      <c r="C159" s="20"/>
    </row>
    <row r="160" spans="3:3">
      <c r="C160" s="20"/>
    </row>
    <row r="161" spans="3:3">
      <c r="C161" s="20"/>
    </row>
    <row r="162" spans="3:3">
      <c r="C162" s="20"/>
    </row>
    <row r="163" spans="3:3">
      <c r="C163" s="20"/>
    </row>
    <row r="164" spans="3:3">
      <c r="C164" s="20"/>
    </row>
    <row r="165" spans="3:3">
      <c r="C165" s="20"/>
    </row>
    <row r="166" spans="3:3">
      <c r="C166" s="20"/>
    </row>
    <row r="167" spans="3:3">
      <c r="C167" s="20"/>
    </row>
    <row r="168" spans="3:3">
      <c r="C168" s="20"/>
    </row>
    <row r="169" spans="3:3">
      <c r="C169" s="20"/>
    </row>
    <row r="170" spans="3:3">
      <c r="C170" s="20"/>
    </row>
    <row r="171" spans="3:3">
      <c r="C171" s="20"/>
    </row>
    <row r="172" spans="3:3">
      <c r="C172" s="20"/>
    </row>
    <row r="173" spans="3:3">
      <c r="C173" s="20"/>
    </row>
    <row r="174" spans="3:3">
      <c r="C174" s="20"/>
    </row>
    <row r="175" spans="3:3">
      <c r="C175" s="20"/>
    </row>
    <row r="176" spans="3:3">
      <c r="C176" s="20"/>
    </row>
    <row r="177" spans="3:3">
      <c r="C177" s="20"/>
    </row>
    <row r="178" spans="3:3">
      <c r="C178" s="20"/>
    </row>
    <row r="179" spans="3:3">
      <c r="C179" s="20"/>
    </row>
    <row r="180" spans="3:3">
      <c r="C180" s="20"/>
    </row>
    <row r="181" spans="3:3">
      <c r="C181" s="20"/>
    </row>
    <row r="182" spans="3:3">
      <c r="C182" s="20"/>
    </row>
    <row r="183" spans="3:3">
      <c r="C183" s="20"/>
    </row>
    <row r="184" spans="3:3">
      <c r="C184" s="20"/>
    </row>
    <row r="185" spans="3:3">
      <c r="C185" s="20"/>
    </row>
    <row r="186" spans="3:3">
      <c r="C186" s="20"/>
    </row>
    <row r="187" spans="3:3">
      <c r="C187" s="20"/>
    </row>
    <row r="188" spans="3:3">
      <c r="C188" s="20"/>
    </row>
    <row r="189" spans="3:3">
      <c r="C189" s="20"/>
    </row>
    <row r="190" spans="3:3">
      <c r="C190" s="20"/>
    </row>
    <row r="191" spans="3:3">
      <c r="C191" s="20"/>
    </row>
    <row r="192" spans="3:3">
      <c r="C192" s="20"/>
    </row>
    <row r="193" spans="3:3">
      <c r="C193" s="20"/>
    </row>
    <row r="194" spans="3:3">
      <c r="C194" s="20"/>
    </row>
    <row r="195" spans="3:3">
      <c r="C195" s="20"/>
    </row>
    <row r="196" spans="3:3">
      <c r="C196" s="20"/>
    </row>
    <row r="197" spans="3:3">
      <c r="C197" s="20"/>
    </row>
    <row r="198" spans="3:3">
      <c r="C198" s="20"/>
    </row>
    <row r="199" spans="3:3">
      <c r="C199" s="20"/>
    </row>
    <row r="200" spans="3:3">
      <c r="C200" s="20"/>
    </row>
    <row r="201" spans="3:3">
      <c r="C201" s="20"/>
    </row>
    <row r="202" spans="3:3">
      <c r="C202" s="20"/>
    </row>
    <row r="203" spans="3:3">
      <c r="C203" s="20"/>
    </row>
    <row r="204" spans="3:3">
      <c r="C204" s="20"/>
    </row>
    <row r="205" spans="3:3">
      <c r="C205" s="20"/>
    </row>
    <row r="206" spans="3:3">
      <c r="C206" s="20"/>
    </row>
    <row r="207" spans="3:3">
      <c r="C207" s="20"/>
    </row>
    <row r="208" spans="3:3">
      <c r="C208" s="20"/>
    </row>
    <row r="209" spans="3:3">
      <c r="C209" s="20"/>
    </row>
    <row r="210" spans="3:3">
      <c r="C210" s="20"/>
    </row>
  </sheetData>
  <autoFilter ref="A7:R7" xr:uid="{B25C0CB8-2D61-445C-8B57-E9320BFF2B8C}">
    <sortState ref="A8:R73">
      <sortCondition ref="H7"/>
    </sortState>
  </autoFilter>
  <mergeCells count="6">
    <mergeCell ref="A5:B5"/>
    <mergeCell ref="K2:R3"/>
    <mergeCell ref="A1:B1"/>
    <mergeCell ref="A2:B2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 SC scores</vt:lpstr>
      <vt:lpstr>Individual SC scores</vt:lpstr>
      <vt:lpstr>Rookies-ALL</vt:lpstr>
      <vt:lpstr>Midpricers-ALL</vt:lpstr>
      <vt:lpstr>Premos-ALL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ITPau Admin</dc:creator>
  <cp:lastModifiedBy>ITPau Admin</cp:lastModifiedBy>
  <dcterms:created xsi:type="dcterms:W3CDTF">2019-03-10T13:21:01Z</dcterms:created>
  <dcterms:modified xsi:type="dcterms:W3CDTF">2019-03-12T04:00:29Z</dcterms:modified>
</cp:coreProperties>
</file>