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motteram/Documents/SCT/2020/"/>
    </mc:Choice>
  </mc:AlternateContent>
  <xr:revisionPtr revIDLastSave="0" documentId="8_{877A6C04-8C29-1E44-ABB0-A4CFEA8121E2}" xr6:coauthVersionLast="36" xr6:coauthVersionMax="36" xr10:uidLastSave="{00000000-0000-0000-0000-000000000000}"/>
  <bookViews>
    <workbookView xWindow="0" yWindow="460" windowWidth="24240" windowHeight="13140" xr2:uid="{2AA3F84C-A2C3-4A77-81B6-7C8DE1A543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9" i="1" l="1"/>
  <c r="AF9" i="1" s="1"/>
  <c r="AJ8" i="1"/>
  <c r="AN8" i="1" s="1"/>
  <c r="AJ5" i="1"/>
  <c r="AN5" i="1" s="1"/>
  <c r="AJ7" i="1"/>
  <c r="AN7" i="1" s="1"/>
  <c r="AJ12" i="1"/>
  <c r="AN12" i="1" s="1"/>
  <c r="AJ6" i="1"/>
  <c r="AN6" i="1" s="1"/>
  <c r="AJ10" i="1"/>
  <c r="AN10" i="1" s="1"/>
  <c r="AJ15" i="1"/>
  <c r="AN15" i="1" s="1"/>
  <c r="AJ13" i="1"/>
  <c r="AF13" i="1" s="1"/>
  <c r="AJ20" i="1"/>
  <c r="AN20" i="1" s="1"/>
  <c r="AJ30" i="1"/>
  <c r="AN30" i="1" s="1"/>
  <c r="AJ26" i="1"/>
  <c r="AN26" i="1" s="1"/>
  <c r="AJ40" i="1"/>
  <c r="AN40" i="1" s="1"/>
  <c r="AJ54" i="1"/>
  <c r="AN54" i="1" s="1"/>
  <c r="AJ24" i="1"/>
  <c r="AN24" i="1" s="1"/>
  <c r="AJ23" i="1"/>
  <c r="AN23" i="1" s="1"/>
  <c r="AJ11" i="1"/>
  <c r="AN11" i="1" s="1"/>
  <c r="AJ25" i="1"/>
  <c r="AN25" i="1" s="1"/>
  <c r="AJ22" i="1"/>
  <c r="AN22" i="1" s="1"/>
  <c r="AJ37" i="1"/>
  <c r="AN37" i="1" s="1"/>
  <c r="AJ35" i="1"/>
  <c r="AN35" i="1" s="1"/>
  <c r="AJ17" i="1"/>
  <c r="AN17" i="1" s="1"/>
  <c r="AJ39" i="1"/>
  <c r="AN39" i="1" s="1"/>
  <c r="AJ53" i="1"/>
  <c r="AN53" i="1" s="1"/>
  <c r="AJ21" i="1"/>
  <c r="AN21" i="1" s="1"/>
  <c r="AJ19" i="1"/>
  <c r="AN19" i="1" s="1"/>
  <c r="AJ32" i="1"/>
  <c r="AN32" i="1" s="1"/>
  <c r="AJ14" i="1"/>
  <c r="AN14" i="1" s="1"/>
  <c r="AJ29" i="1"/>
  <c r="AN29" i="1" s="1"/>
  <c r="AJ36" i="1"/>
  <c r="AN36" i="1" s="1"/>
  <c r="AJ16" i="1"/>
  <c r="AN16" i="1" s="1"/>
  <c r="AJ28" i="1"/>
  <c r="AN28" i="1" s="1"/>
  <c r="AJ47" i="1"/>
  <c r="AN47" i="1" s="1"/>
  <c r="AJ52" i="1"/>
  <c r="AN52" i="1" s="1"/>
  <c r="AJ18" i="1"/>
  <c r="AN18" i="1" s="1"/>
  <c r="AJ27" i="1"/>
  <c r="AN27" i="1" s="1"/>
  <c r="AJ68" i="1"/>
  <c r="AN68" i="1" s="1"/>
  <c r="AJ38" i="1"/>
  <c r="AN38" i="1" s="1"/>
  <c r="AJ31" i="1"/>
  <c r="AN31" i="1" s="1"/>
  <c r="AJ50" i="1"/>
  <c r="AN50" i="1" s="1"/>
  <c r="AJ56" i="1"/>
  <c r="AN56" i="1" s="1"/>
  <c r="AJ34" i="1"/>
  <c r="AN34" i="1" s="1"/>
  <c r="AJ60" i="1"/>
  <c r="AN60" i="1" s="1"/>
  <c r="AJ46" i="1"/>
  <c r="AN46" i="1" s="1"/>
  <c r="AJ45" i="1"/>
  <c r="AN45" i="1" s="1"/>
  <c r="AJ44" i="1"/>
  <c r="AN44" i="1" s="1"/>
  <c r="AJ51" i="1"/>
  <c r="AN51" i="1" s="1"/>
  <c r="AJ57" i="1"/>
  <c r="AN57" i="1" s="1"/>
  <c r="AJ70" i="1"/>
  <c r="AN70" i="1" s="1"/>
  <c r="AJ49" i="1"/>
  <c r="AN49" i="1" s="1"/>
  <c r="AJ43" i="1"/>
  <c r="AN43" i="1" s="1"/>
  <c r="AJ62" i="1"/>
  <c r="AN62" i="1" s="1"/>
  <c r="AJ42" i="1"/>
  <c r="AN42" i="1" s="1"/>
  <c r="AJ61" i="1"/>
  <c r="AN61" i="1" s="1"/>
  <c r="AJ64" i="1"/>
  <c r="AN64" i="1" s="1"/>
  <c r="AJ48" i="1"/>
  <c r="AN48" i="1" s="1"/>
  <c r="AJ33" i="1"/>
  <c r="AN33" i="1" s="1"/>
  <c r="AJ63" i="1"/>
  <c r="AN63" i="1" s="1"/>
  <c r="AJ59" i="1"/>
  <c r="AN59" i="1" s="1"/>
  <c r="AJ55" i="1"/>
  <c r="AN55" i="1" s="1"/>
  <c r="AJ58" i="1"/>
  <c r="AN58" i="1" s="1"/>
  <c r="AJ41" i="1"/>
  <c r="AN41" i="1" s="1"/>
  <c r="AJ69" i="1"/>
  <c r="AN69" i="1" s="1"/>
  <c r="AJ67" i="1"/>
  <c r="AN67" i="1" s="1"/>
  <c r="AJ66" i="1"/>
  <c r="AN66" i="1" s="1"/>
  <c r="AJ72" i="1"/>
  <c r="AN72" i="1" s="1"/>
  <c r="AJ71" i="1"/>
  <c r="AN71" i="1" s="1"/>
  <c r="AJ65" i="1"/>
  <c r="AN65" i="1" s="1"/>
  <c r="AJ75" i="1"/>
  <c r="AN75" i="1" s="1"/>
  <c r="AJ74" i="1"/>
  <c r="AN74" i="1" s="1"/>
  <c r="AJ73" i="1"/>
  <c r="AN73" i="1" s="1"/>
  <c r="AJ76" i="1"/>
  <c r="AN76" i="1" s="1"/>
  <c r="Z13" i="1"/>
  <c r="AD9" i="1"/>
  <c r="Z12" i="1"/>
  <c r="AD12" i="1" s="1"/>
  <c r="Z8" i="1"/>
  <c r="V8" i="1" s="1"/>
  <c r="Z9" i="1"/>
  <c r="Z40" i="1"/>
  <c r="AD40" i="1" s="1"/>
  <c r="Z53" i="1"/>
  <c r="AD53" i="1" s="1"/>
  <c r="Z73" i="1"/>
  <c r="AD73" i="1" s="1"/>
  <c r="Z32" i="1"/>
  <c r="AD32" i="1" s="1"/>
  <c r="Z66" i="1"/>
  <c r="AD66" i="1" s="1"/>
  <c r="AD8" i="1" l="1"/>
  <c r="AN13" i="1"/>
  <c r="AF6" i="1"/>
  <c r="AN9" i="1"/>
  <c r="AF63" i="1"/>
  <c r="AF57" i="1"/>
  <c r="AF11" i="1"/>
  <c r="AF72" i="1"/>
  <c r="V13" i="1"/>
  <c r="F42" i="1"/>
  <c r="J42" i="1" s="1"/>
  <c r="F82" i="1"/>
  <c r="J82" i="1" s="1"/>
  <c r="F85" i="1"/>
  <c r="J85" i="1" s="1"/>
  <c r="F67" i="1"/>
  <c r="J67" i="1" s="1"/>
  <c r="F77" i="1"/>
  <c r="J77" i="1" s="1"/>
  <c r="F66" i="1"/>
  <c r="J66" i="1" s="1"/>
  <c r="F65" i="1"/>
  <c r="J65" i="1" s="1"/>
  <c r="F79" i="1"/>
  <c r="J79" i="1" s="1"/>
  <c r="F44" i="1"/>
  <c r="J44" i="1" s="1"/>
  <c r="F23" i="1"/>
  <c r="J23" i="1" s="1"/>
  <c r="F37" i="1"/>
  <c r="J37" i="1" s="1"/>
  <c r="F26" i="1"/>
  <c r="J26" i="1" s="1"/>
  <c r="F63" i="1"/>
  <c r="J63" i="1" s="1"/>
  <c r="F11" i="1"/>
  <c r="J11" i="1" s="1"/>
  <c r="F15" i="1"/>
  <c r="J15" i="1" s="1"/>
  <c r="F14" i="1"/>
  <c r="J14" i="1" s="1"/>
  <c r="Z5" i="1"/>
  <c r="Z7" i="1"/>
  <c r="Z10" i="1"/>
  <c r="V10" i="1" s="1"/>
  <c r="Z17" i="1"/>
  <c r="Z6" i="1"/>
  <c r="V6" i="1" s="1"/>
  <c r="AF99" i="1" l="1"/>
  <c r="P10" i="1"/>
  <c r="T10" i="1" s="1"/>
  <c r="F5" i="1" l="1"/>
  <c r="J5" i="1" s="1"/>
  <c r="F8" i="1"/>
  <c r="J8" i="1" s="1"/>
  <c r="F16" i="1"/>
  <c r="J16" i="1" s="1"/>
  <c r="F17" i="1"/>
  <c r="J17" i="1" s="1"/>
  <c r="F7" i="1"/>
  <c r="B7" i="1" s="1"/>
  <c r="F18" i="1"/>
  <c r="B18" i="1" s="1"/>
  <c r="F19" i="1"/>
  <c r="B19" i="1" s="1"/>
  <c r="F10" i="1"/>
  <c r="F12" i="1"/>
  <c r="F9" i="1"/>
  <c r="F13" i="1"/>
  <c r="F6" i="1"/>
  <c r="F62" i="1"/>
  <c r="J62" i="1" l="1"/>
  <c r="F24" i="1"/>
  <c r="AD13" i="1" l="1"/>
  <c r="Z15" i="1"/>
  <c r="AD15" i="1" s="1"/>
  <c r="Z52" i="1"/>
  <c r="AD52" i="1" s="1"/>
  <c r="Z61" i="1"/>
  <c r="AD61" i="1" s="1"/>
  <c r="Z74" i="1"/>
  <c r="AD74" i="1" s="1"/>
  <c r="Z21" i="1"/>
  <c r="AD21" i="1" s="1"/>
  <c r="Z55" i="1"/>
  <c r="AD55" i="1" s="1"/>
  <c r="Z20" i="1"/>
  <c r="AD20" i="1" s="1"/>
  <c r="Z44" i="1"/>
  <c r="AD44" i="1" s="1"/>
  <c r="Z45" i="1"/>
  <c r="AD45" i="1" s="1"/>
  <c r="AD6" i="1"/>
  <c r="Z47" i="1"/>
  <c r="AD47" i="1" s="1"/>
  <c r="Z23" i="1"/>
  <c r="AD23" i="1" s="1"/>
  <c r="Z72" i="1"/>
  <c r="AD72" i="1" s="1"/>
  <c r="Z64" i="1"/>
  <c r="AD64" i="1" s="1"/>
  <c r="Z41" i="1"/>
  <c r="AD41" i="1" s="1"/>
  <c r="Z67" i="1"/>
  <c r="AD67" i="1" s="1"/>
  <c r="Z38" i="1"/>
  <c r="AD38" i="1" s="1"/>
  <c r="Z49" i="1"/>
  <c r="AD49" i="1" s="1"/>
  <c r="AD17" i="1"/>
  <c r="Z29" i="1"/>
  <c r="AD29" i="1" s="1"/>
  <c r="Z31" i="1"/>
  <c r="AD31" i="1" s="1"/>
  <c r="Z51" i="1"/>
  <c r="AD51" i="1" s="1"/>
  <c r="Z36" i="1"/>
  <c r="AD36" i="1" s="1"/>
  <c r="Z28" i="1"/>
  <c r="Z68" i="1"/>
  <c r="AD68" i="1" s="1"/>
  <c r="Z50" i="1"/>
  <c r="Z46" i="1"/>
  <c r="AD46" i="1" s="1"/>
  <c r="Z63" i="1"/>
  <c r="AD63" i="1" s="1"/>
  <c r="Z39" i="1"/>
  <c r="AD39" i="1" s="1"/>
  <c r="Z19" i="1"/>
  <c r="AD19" i="1" s="1"/>
  <c r="Z37" i="1"/>
  <c r="AD37" i="1" s="1"/>
  <c r="AD10" i="1"/>
  <c r="Z60" i="1"/>
  <c r="AD60" i="1" s="1"/>
  <c r="Z70" i="1"/>
  <c r="AD70" i="1" s="1"/>
  <c r="Z56" i="1"/>
  <c r="AD56" i="1" s="1"/>
  <c r="Z24" i="1"/>
  <c r="Z71" i="1"/>
  <c r="Z57" i="1"/>
  <c r="AD7" i="1"/>
  <c r="Z27" i="1"/>
  <c r="AD27" i="1" s="1"/>
  <c r="Z58" i="1"/>
  <c r="AD58" i="1" s="1"/>
  <c r="Z62" i="1"/>
  <c r="AD62" i="1" s="1"/>
  <c r="Z34" i="1"/>
  <c r="AD34" i="1" s="1"/>
  <c r="Z48" i="1"/>
  <c r="AD48" i="1" s="1"/>
  <c r="Z43" i="1"/>
  <c r="AD43" i="1" s="1"/>
  <c r="Z30" i="1"/>
  <c r="AD30" i="1" s="1"/>
  <c r="Z54" i="1"/>
  <c r="AD54" i="1" s="1"/>
  <c r="Z25" i="1"/>
  <c r="AD25" i="1" s="1"/>
  <c r="AD5" i="1"/>
  <c r="Z69" i="1"/>
  <c r="AD69" i="1" s="1"/>
  <c r="Z16" i="1"/>
  <c r="AD16" i="1" s="1"/>
  <c r="Z26" i="1"/>
  <c r="AD26" i="1" s="1"/>
  <c r="Z59" i="1"/>
  <c r="AD59" i="1" s="1"/>
  <c r="Z35" i="1"/>
  <c r="AD35" i="1" s="1"/>
  <c r="Z11" i="1"/>
  <c r="AD11" i="1" s="1"/>
  <c r="Z22" i="1"/>
  <c r="AD22" i="1" s="1"/>
  <c r="Z76" i="1"/>
  <c r="AD76" i="1" s="1"/>
  <c r="Z75" i="1"/>
  <c r="AD75" i="1" s="1"/>
  <c r="Z33" i="1"/>
  <c r="AD33" i="1" s="1"/>
  <c r="Z65" i="1"/>
  <c r="AD65" i="1" s="1"/>
  <c r="Z42" i="1"/>
  <c r="Z14" i="1"/>
  <c r="AD14" i="1" s="1"/>
  <c r="Z18" i="1"/>
  <c r="AD50" i="1" l="1"/>
  <c r="V50" i="1"/>
  <c r="AD42" i="1"/>
  <c r="V42" i="1"/>
  <c r="AD57" i="1"/>
  <c r="V57" i="1"/>
  <c r="AD24" i="1"/>
  <c r="V24" i="1"/>
  <c r="AD18" i="1"/>
  <c r="AD71" i="1"/>
  <c r="AD28" i="1"/>
  <c r="P5" i="1"/>
  <c r="T5" i="1" s="1"/>
  <c r="P11" i="1"/>
  <c r="T11" i="1" s="1"/>
  <c r="P9" i="1"/>
  <c r="T9" i="1" s="1"/>
  <c r="P14" i="1"/>
  <c r="T14" i="1" s="1"/>
  <c r="P7" i="1"/>
  <c r="T7" i="1" s="1"/>
  <c r="P8" i="1"/>
  <c r="P6" i="1"/>
  <c r="T6" i="1" s="1"/>
  <c r="P12" i="1"/>
  <c r="T12" i="1" s="1"/>
  <c r="P13" i="1"/>
  <c r="T13" i="1" s="1"/>
  <c r="V99" i="1" l="1"/>
  <c r="T8" i="1"/>
  <c r="L8" i="1"/>
  <c r="L11" i="1"/>
  <c r="L99" i="1" l="1"/>
  <c r="F87" i="1"/>
  <c r="J87" i="1" s="1"/>
  <c r="J12" i="1" l="1"/>
  <c r="J18" i="1"/>
  <c r="J10" i="1"/>
  <c r="J9" i="1"/>
  <c r="J7" i="1"/>
  <c r="J6" i="1"/>
  <c r="J24" i="1"/>
  <c r="F61" i="1"/>
  <c r="F75" i="1"/>
  <c r="J75" i="1" s="1"/>
  <c r="F46" i="1"/>
  <c r="J46" i="1" s="1"/>
  <c r="F53" i="1"/>
  <c r="J53" i="1" s="1"/>
  <c r="F41" i="1"/>
  <c r="B41" i="1" s="1"/>
  <c r="F30" i="1"/>
  <c r="J30" i="1" s="1"/>
  <c r="F43" i="1"/>
  <c r="J43" i="1" s="1"/>
  <c r="F40" i="1"/>
  <c r="J40" i="1" s="1"/>
  <c r="F59" i="1"/>
  <c r="J59" i="1" s="1"/>
  <c r="F76" i="1"/>
  <c r="J76" i="1" s="1"/>
  <c r="F73" i="1"/>
  <c r="J73" i="1" s="1"/>
  <c r="F48" i="1"/>
  <c r="J48" i="1" s="1"/>
  <c r="F84" i="1"/>
  <c r="J84" i="1" s="1"/>
  <c r="F70" i="1"/>
  <c r="J70" i="1" s="1"/>
  <c r="F33" i="1"/>
  <c r="J33" i="1" s="1"/>
  <c r="F21" i="1"/>
  <c r="J21" i="1" s="1"/>
  <c r="F58" i="1"/>
  <c r="J58" i="1" s="1"/>
  <c r="F71" i="1"/>
  <c r="J71" i="1" s="1"/>
  <c r="F55" i="1"/>
  <c r="J55" i="1" s="1"/>
  <c r="F32" i="1"/>
  <c r="J32" i="1" s="1"/>
  <c r="F51" i="1"/>
  <c r="J51" i="1" s="1"/>
  <c r="F47" i="1"/>
  <c r="J47" i="1" s="1"/>
  <c r="F35" i="1"/>
  <c r="J35" i="1" s="1"/>
  <c r="F57" i="1"/>
  <c r="J57" i="1" s="1"/>
  <c r="F52" i="1"/>
  <c r="J52" i="1" s="1"/>
  <c r="F45" i="1"/>
  <c r="J45" i="1" s="1"/>
  <c r="F31" i="1"/>
  <c r="F38" i="1"/>
  <c r="J38" i="1" s="1"/>
  <c r="F22" i="1"/>
  <c r="J22" i="1" s="1"/>
  <c r="F64" i="1"/>
  <c r="J64" i="1" s="1"/>
  <c r="F49" i="1"/>
  <c r="J49" i="1" s="1"/>
  <c r="F54" i="1"/>
  <c r="J54" i="1" s="1"/>
  <c r="F60" i="1"/>
  <c r="J60" i="1" s="1"/>
  <c r="F80" i="1"/>
  <c r="F74" i="1"/>
  <c r="J74" i="1" s="1"/>
  <c r="F78" i="1"/>
  <c r="J78" i="1" s="1"/>
  <c r="F72" i="1"/>
  <c r="J72" i="1" s="1"/>
  <c r="F69" i="1"/>
  <c r="J69" i="1" s="1"/>
  <c r="F68" i="1"/>
  <c r="J68" i="1" s="1"/>
  <c r="F25" i="1"/>
  <c r="J25" i="1" s="1"/>
  <c r="F83" i="1"/>
  <c r="J83" i="1" s="1"/>
  <c r="F81" i="1"/>
  <c r="F28" i="1"/>
  <c r="J28" i="1" s="1"/>
  <c r="F34" i="1"/>
  <c r="J34" i="1" s="1"/>
  <c r="F36" i="1"/>
  <c r="J36" i="1" s="1"/>
  <c r="F86" i="1"/>
  <c r="J86" i="1" s="1"/>
  <c r="F29" i="1"/>
  <c r="J29" i="1" s="1"/>
  <c r="F39" i="1"/>
  <c r="J39" i="1" s="1"/>
  <c r="F50" i="1"/>
  <c r="J50" i="1" s="1"/>
  <c r="F20" i="1"/>
  <c r="F27" i="1"/>
  <c r="J27" i="1" s="1"/>
  <c r="F56" i="1"/>
  <c r="J56" i="1" s="1"/>
  <c r="J80" i="1" l="1"/>
  <c r="B80" i="1"/>
  <c r="B99" i="1" s="1"/>
  <c r="J41" i="1"/>
  <c r="J31" i="1"/>
  <c r="J19" i="1"/>
  <c r="J61" i="1"/>
  <c r="J20" i="1"/>
  <c r="J81" i="1"/>
  <c r="J13" i="1"/>
  <c r="B102" i="1" l="1"/>
</calcChain>
</file>

<file path=xl/sharedStrings.xml><?xml version="1.0" encoding="utf-8"?>
<sst xmlns="http://schemas.openxmlformats.org/spreadsheetml/2006/main" count="278" uniqueCount="234">
  <si>
    <t>Lloyd</t>
  </si>
  <si>
    <t>Laird</t>
  </si>
  <si>
    <t>Ryan</t>
  </si>
  <si>
    <t>Sicily</t>
  </si>
  <si>
    <t>Howe</t>
  </si>
  <si>
    <t>Stewart</t>
  </si>
  <si>
    <t>May</t>
  </si>
  <si>
    <t>Blicavs</t>
  </si>
  <si>
    <t>Cerra</t>
  </si>
  <si>
    <t>Maynard</t>
  </si>
  <si>
    <t>McDonald</t>
  </si>
  <si>
    <t>Haynes</t>
  </si>
  <si>
    <t>Forecast</t>
  </si>
  <si>
    <t>Actual</t>
  </si>
  <si>
    <t>Difference</t>
  </si>
  <si>
    <t>Ridley</t>
  </si>
  <si>
    <t>Crisp</t>
  </si>
  <si>
    <t>Short</t>
  </si>
  <si>
    <t>Sheppard</t>
  </si>
  <si>
    <t>Docherty</t>
  </si>
  <si>
    <t>Saad</t>
  </si>
  <si>
    <t>Mills</t>
  </si>
  <si>
    <t>Lukosious</t>
  </si>
  <si>
    <t>Daniel</t>
  </si>
  <si>
    <t>Houli</t>
  </si>
  <si>
    <t>Rampe</t>
  </si>
  <si>
    <t>Witherden</t>
  </si>
  <si>
    <t>Duggan</t>
  </si>
  <si>
    <t>Tarrant</t>
  </si>
  <si>
    <t>Dawson</t>
  </si>
  <si>
    <t>Vlaustin</t>
  </si>
  <si>
    <t>Williams Z</t>
  </si>
  <si>
    <t>McGovern</t>
  </si>
  <si>
    <t>Savage</t>
  </si>
  <si>
    <t>Newman</t>
  </si>
  <si>
    <t>Houston</t>
  </si>
  <si>
    <t>Johanissen</t>
  </si>
  <si>
    <t>Salem</t>
  </si>
  <si>
    <t>n/a</t>
  </si>
  <si>
    <t>Coffield</t>
  </si>
  <si>
    <t>Andrews</t>
  </si>
  <si>
    <t>Edwards</t>
  </si>
  <si>
    <t>Smith B</t>
  </si>
  <si>
    <t>Barass</t>
  </si>
  <si>
    <t>Scrimshaw</t>
  </si>
  <si>
    <t>Astbury</t>
  </si>
  <si>
    <t>Atley</t>
  </si>
  <si>
    <t>Duryea</t>
  </si>
  <si>
    <t>Hurn</t>
  </si>
  <si>
    <t>Doedee</t>
  </si>
  <si>
    <t>Hurley</t>
  </si>
  <si>
    <t>Milera</t>
  </si>
  <si>
    <t>Moore</t>
  </si>
  <si>
    <t>Lever</t>
  </si>
  <si>
    <t>Weitering</t>
  </si>
  <si>
    <t>Rich</t>
  </si>
  <si>
    <t>Weller</t>
  </si>
  <si>
    <t>Hore</t>
  </si>
  <si>
    <t>DBJ</t>
  </si>
  <si>
    <t>Collins</t>
  </si>
  <si>
    <t>Wilkie</t>
  </si>
  <si>
    <t>Suckling</t>
  </si>
  <si>
    <t>Impey</t>
  </si>
  <si>
    <t>Greaves</t>
  </si>
  <si>
    <t>Defenders</t>
  </si>
  <si>
    <t>Rucks</t>
  </si>
  <si>
    <t>Gawn</t>
  </si>
  <si>
    <t>Natinui</t>
  </si>
  <si>
    <t>Grundy</t>
  </si>
  <si>
    <t>Marshall</t>
  </si>
  <si>
    <t>O'Brien</t>
  </si>
  <si>
    <t>Goldstein</t>
  </si>
  <si>
    <t>Lycett</t>
  </si>
  <si>
    <t>Draper</t>
  </si>
  <si>
    <t>DeKoning</t>
  </si>
  <si>
    <t>Mids</t>
  </si>
  <si>
    <t>Bont</t>
  </si>
  <si>
    <t>Crouch M</t>
  </si>
  <si>
    <t>Steele</t>
  </si>
  <si>
    <t>Macrae</t>
  </si>
  <si>
    <t>Merrett</t>
  </si>
  <si>
    <t>Oliver</t>
  </si>
  <si>
    <t>Neale</t>
  </si>
  <si>
    <t>Boak</t>
  </si>
  <si>
    <t>Walsh</t>
  </si>
  <si>
    <t>Danger</t>
  </si>
  <si>
    <t>Lyons J</t>
  </si>
  <si>
    <t>Wines</t>
  </si>
  <si>
    <t>Menegola</t>
  </si>
  <si>
    <t>Mitchell</t>
  </si>
  <si>
    <t>Cunnington</t>
  </si>
  <si>
    <t>Whitfield</t>
  </si>
  <si>
    <t>Hunter</t>
  </si>
  <si>
    <t>Pendlebury</t>
  </si>
  <si>
    <t>Greenwood</t>
  </si>
  <si>
    <t>Anderson</t>
  </si>
  <si>
    <t>Gaff</t>
  </si>
  <si>
    <t>Miller</t>
  </si>
  <si>
    <t>McCluggage</t>
  </si>
  <si>
    <t>Zorko</t>
  </si>
  <si>
    <t>Dunstan</t>
  </si>
  <si>
    <t>Cripps</t>
  </si>
  <si>
    <t>Adams</t>
  </si>
  <si>
    <t>Dunkley</t>
  </si>
  <si>
    <t>Parker</t>
  </si>
  <si>
    <t>Duncan</t>
  </si>
  <si>
    <t>Brayshaw (Fr)</t>
  </si>
  <si>
    <t>Prestia</t>
  </si>
  <si>
    <t>Berry J</t>
  </si>
  <si>
    <t>Setterfield</t>
  </si>
  <si>
    <t>Liberatore</t>
  </si>
  <si>
    <t>Shiel</t>
  </si>
  <si>
    <t>Langdon (Melb)</t>
  </si>
  <si>
    <t>McGrath</t>
  </si>
  <si>
    <t xml:space="preserve">Dumont </t>
  </si>
  <si>
    <t>Yeo</t>
  </si>
  <si>
    <t>Shuey</t>
  </si>
  <si>
    <t>Jones Z</t>
  </si>
  <si>
    <t>Rowell</t>
  </si>
  <si>
    <t>Parish</t>
  </si>
  <si>
    <t>Heeney</t>
  </si>
  <si>
    <t>JPK</t>
  </si>
  <si>
    <t>Hopper</t>
  </si>
  <si>
    <t>COGS</t>
  </si>
  <si>
    <t>Kelly T</t>
  </si>
  <si>
    <t>Viney</t>
  </si>
  <si>
    <t>Billings</t>
  </si>
  <si>
    <t>Smith D</t>
  </si>
  <si>
    <t>Perryman</t>
  </si>
  <si>
    <t>Heppell</t>
  </si>
  <si>
    <t>Sloane</t>
  </si>
  <si>
    <t>Worpel</t>
  </si>
  <si>
    <t>Acres</t>
  </si>
  <si>
    <t>Omeara</t>
  </si>
  <si>
    <t>Brayshaw (Mb)</t>
  </si>
  <si>
    <t>Higgins</t>
  </si>
  <si>
    <t>Taranto</t>
  </si>
  <si>
    <t>Crouch B</t>
  </si>
  <si>
    <t>Ziebell</t>
  </si>
  <si>
    <t>Williams B</t>
  </si>
  <si>
    <t>Noble</t>
  </si>
  <si>
    <t>Bailey Z</t>
  </si>
  <si>
    <t>Rookie</t>
  </si>
  <si>
    <t>Disc</t>
  </si>
  <si>
    <t>Marchbank</t>
  </si>
  <si>
    <t>Langdon T</t>
  </si>
  <si>
    <t>Roberton</t>
  </si>
  <si>
    <t>Blakely</t>
  </si>
  <si>
    <t>Witts</t>
  </si>
  <si>
    <t>Fwds</t>
  </si>
  <si>
    <t>Starcevich</t>
  </si>
  <si>
    <t>Clark H</t>
  </si>
  <si>
    <t>Jones L</t>
  </si>
  <si>
    <t>Aish</t>
  </si>
  <si>
    <t>Howard</t>
  </si>
  <si>
    <t>Mackay</t>
  </si>
  <si>
    <t>Hartlett</t>
  </si>
  <si>
    <t>Pet-Seton</t>
  </si>
  <si>
    <t>Quaynor</t>
  </si>
  <si>
    <t>Tuohy</t>
  </si>
  <si>
    <t>Crozier</t>
  </si>
  <si>
    <t>Grimes</t>
  </si>
  <si>
    <t>Pearce</t>
  </si>
  <si>
    <t>Stocker</t>
  </si>
  <si>
    <t>Young H</t>
  </si>
  <si>
    <t>Constable</t>
  </si>
  <si>
    <t>Cotchin</t>
  </si>
  <si>
    <t>Pickett</t>
  </si>
  <si>
    <t xml:space="preserve">Selwood </t>
  </si>
  <si>
    <t>Hately</t>
  </si>
  <si>
    <t>Simpson S</t>
  </si>
  <si>
    <t>McPherson</t>
  </si>
  <si>
    <t>Jacobs</t>
  </si>
  <si>
    <t>Petracca</t>
  </si>
  <si>
    <t>Hawkins</t>
  </si>
  <si>
    <t>Gray R</t>
  </si>
  <si>
    <t>Brayshaw A</t>
  </si>
  <si>
    <t>Martin</t>
  </si>
  <si>
    <t>Dixon</t>
  </si>
  <si>
    <t>Ryder</t>
  </si>
  <si>
    <t>DeGoey</t>
  </si>
  <si>
    <t>Ryan L</t>
  </si>
  <si>
    <t>Gresham</t>
  </si>
  <si>
    <t>Butters</t>
  </si>
  <si>
    <t>Bolton</t>
  </si>
  <si>
    <t>Darling</t>
  </si>
  <si>
    <t>Ladhams</t>
  </si>
  <si>
    <t>Langford</t>
  </si>
  <si>
    <t>Gunston</t>
  </si>
  <si>
    <t>Walters</t>
  </si>
  <si>
    <t>McInerney</t>
  </si>
  <si>
    <t>Cox</t>
  </si>
  <si>
    <t>Keays</t>
  </si>
  <si>
    <t>LDU</t>
  </si>
  <si>
    <t>Parfitt</t>
  </si>
  <si>
    <t>Ainsworth</t>
  </si>
  <si>
    <t>Wingard</t>
  </si>
  <si>
    <t>Breust</t>
  </si>
  <si>
    <t>SPP</t>
  </si>
  <si>
    <t>Sinclair</t>
  </si>
  <si>
    <t>Simpkin</t>
  </si>
  <si>
    <t>Rohan</t>
  </si>
  <si>
    <t>Himmelberg</t>
  </si>
  <si>
    <t>Greene T</t>
  </si>
  <si>
    <t>Rayner</t>
  </si>
  <si>
    <t>McAdam</t>
  </si>
  <si>
    <t>Baker</t>
  </si>
  <si>
    <t>Hipwood</t>
  </si>
  <si>
    <t>Riewoldt</t>
  </si>
  <si>
    <t>Gibbons</t>
  </si>
  <si>
    <t>Fritsch</t>
  </si>
  <si>
    <t>Lambert</t>
  </si>
  <si>
    <t>Lipinski</t>
  </si>
  <si>
    <t>Curnow C</t>
  </si>
  <si>
    <t>Rowbottom</t>
  </si>
  <si>
    <t>Balta</t>
  </si>
  <si>
    <t>Long</t>
  </si>
  <si>
    <t>Dalhaus</t>
  </si>
  <si>
    <t>Rozee</t>
  </si>
  <si>
    <t>Martin J</t>
  </si>
  <si>
    <t>Papley</t>
  </si>
  <si>
    <t>Cameron J</t>
  </si>
  <si>
    <t>Cameron C</t>
  </si>
  <si>
    <t>Fantasia</t>
  </si>
  <si>
    <t>Mihoceck</t>
  </si>
  <si>
    <t>JJ Kennedy</t>
  </si>
  <si>
    <t>Cockatoo</t>
  </si>
  <si>
    <t>Sturt</t>
  </si>
  <si>
    <t>Preuss</t>
  </si>
  <si>
    <t>Daniher</t>
  </si>
  <si>
    <t>Riccardi</t>
  </si>
  <si>
    <t>Woodcock</t>
  </si>
  <si>
    <t>Kennedy M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</si>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</sst>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 inden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Border="1"/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 inden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 inden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left" inden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right" indent="1"/>
    </xf>
    <xf numFmtId="0" fontId="0" fillId="0" borderId="2" xfId="0" applyBorder="1"/>
    <xf numFmtId="0" fontId="0" fillId="3" borderId="1" xfId="0" applyFill="1" applyBorder="1"/>
    <xf numFmtId="0" fontId="0" fillId="2" borderId="1" xfId="0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494F-EA5A-46C3-987E-A4889E12133C}">
  <dimension ref="A3:AN170"/>
  <sheetViews>
    <sheetView tabSelected="1" workbookViewId="0"/>
  </sheetViews>
  <sheetFormatPr baseColWidth="10" defaultColWidth="8.83203125" defaultRowHeight="15" x14ac:dyDescent="0.2"/>
  <cols>
    <col min="3" max="3" width="10.6640625" customWidth="1"/>
    <col min="6" max="6" width="9.5" bestFit="1" customWidth="1"/>
    <col min="23" max="23" width="11.6640625" customWidth="1"/>
    <col min="33" max="33" width="12.6640625" customWidth="1"/>
  </cols>
  <sheetData>
    <row r="3" spans="1:40" x14ac:dyDescent="0.2">
      <c r="C3" t="s">
        <v>64</v>
      </c>
      <c r="D3" s="5">
        <v>5.5</v>
      </c>
      <c r="E3" s="5" t="s">
        <v>143</v>
      </c>
      <c r="F3" s="5" t="s">
        <v>12</v>
      </c>
      <c r="G3" s="5"/>
      <c r="H3" s="5" t="s">
        <v>13</v>
      </c>
      <c r="I3" s="5"/>
      <c r="J3" s="5" t="s">
        <v>14</v>
      </c>
      <c r="M3" t="s">
        <v>65</v>
      </c>
      <c r="N3" s="2">
        <v>5.5</v>
      </c>
      <c r="O3" s="2" t="s">
        <v>143</v>
      </c>
      <c r="P3" s="2" t="s">
        <v>12</v>
      </c>
      <c r="Q3" s="2"/>
      <c r="R3" s="2" t="s">
        <v>13</v>
      </c>
      <c r="S3" s="2"/>
      <c r="T3" s="2" t="s">
        <v>14</v>
      </c>
      <c r="W3" t="s">
        <v>75</v>
      </c>
      <c r="X3">
        <v>5.5</v>
      </c>
      <c r="Y3" s="5" t="s">
        <v>143</v>
      </c>
      <c r="Z3" t="s">
        <v>12</v>
      </c>
      <c r="AB3" t="s">
        <v>13</v>
      </c>
      <c r="AD3" t="s">
        <v>14</v>
      </c>
      <c r="AG3" t="s">
        <v>149</v>
      </c>
      <c r="AH3">
        <v>5.5</v>
      </c>
      <c r="AI3" s="5" t="s">
        <v>143</v>
      </c>
      <c r="AJ3" t="s">
        <v>12</v>
      </c>
      <c r="AL3" t="s">
        <v>13</v>
      </c>
      <c r="AN3" t="s">
        <v>14</v>
      </c>
    </row>
    <row r="4" spans="1:40" x14ac:dyDescent="0.2">
      <c r="E4" s="5"/>
      <c r="N4" s="2"/>
      <c r="O4" s="2"/>
      <c r="P4" s="2"/>
      <c r="Q4" s="2"/>
      <c r="R4" s="2"/>
      <c r="S4" s="2"/>
      <c r="T4" s="2"/>
    </row>
    <row r="5" spans="1:40" x14ac:dyDescent="0.2">
      <c r="C5" s="11" t="s">
        <v>145</v>
      </c>
      <c r="D5" s="7" t="s">
        <v>38</v>
      </c>
      <c r="E5" s="7">
        <v>30</v>
      </c>
      <c r="F5" s="8">
        <f>+H5*0.7</f>
        <v>283.84999999999997</v>
      </c>
      <c r="G5" s="6"/>
      <c r="H5" s="9">
        <v>405.5</v>
      </c>
      <c r="I5" s="6"/>
      <c r="J5" s="10">
        <f t="shared" ref="J5:J36" si="0">+F5-H5</f>
        <v>-121.65000000000003</v>
      </c>
      <c r="L5" s="2"/>
      <c r="M5" s="6" t="s">
        <v>74</v>
      </c>
      <c r="N5" s="9">
        <v>57</v>
      </c>
      <c r="O5" s="9"/>
      <c r="P5" s="9">
        <f t="shared" ref="P5:P14" si="1">+N5*$D$3</f>
        <v>313.5</v>
      </c>
      <c r="Q5" s="9"/>
      <c r="R5" s="9">
        <v>279.60000000000002</v>
      </c>
      <c r="S5" s="9"/>
      <c r="T5" s="9">
        <f t="shared" ref="T5:T14" si="2">+P5-R5</f>
        <v>33.899999999999977</v>
      </c>
      <c r="V5" s="3"/>
      <c r="W5" s="6" t="s">
        <v>90</v>
      </c>
      <c r="X5" s="6">
        <v>102</v>
      </c>
      <c r="Y5" s="7">
        <v>30</v>
      </c>
      <c r="Z5" s="14">
        <f>+(X5*$X$3)*0.7</f>
        <v>392.7</v>
      </c>
      <c r="AA5" s="6"/>
      <c r="AB5" s="6">
        <v>562.9</v>
      </c>
      <c r="AC5" s="6"/>
      <c r="AD5" s="14">
        <f t="shared" ref="AD5:AD36" si="3">+Z5-AB5</f>
        <v>-170.2</v>
      </c>
      <c r="AG5" s="6" t="s">
        <v>226</v>
      </c>
      <c r="AH5" s="15" t="s">
        <v>38</v>
      </c>
      <c r="AI5" s="6">
        <v>30</v>
      </c>
      <c r="AJ5" s="14">
        <f>+AL5*0.7</f>
        <v>103.73999999999998</v>
      </c>
      <c r="AK5" s="6"/>
      <c r="AL5" s="14">
        <v>148.19999999999999</v>
      </c>
      <c r="AM5" s="6"/>
      <c r="AN5" s="14">
        <f t="shared" ref="AN5:AN36" si="4">+AJ5-AL5</f>
        <v>-44.460000000000008</v>
      </c>
    </row>
    <row r="6" spans="1:40" x14ac:dyDescent="0.2">
      <c r="A6" s="3"/>
      <c r="C6" s="6" t="s">
        <v>57</v>
      </c>
      <c r="D6" s="7" t="s">
        <v>38</v>
      </c>
      <c r="E6" s="7">
        <v>30</v>
      </c>
      <c r="F6" s="8">
        <f>+H6*0.7</f>
        <v>268.52</v>
      </c>
      <c r="G6" s="6"/>
      <c r="H6" s="9">
        <v>383.6</v>
      </c>
      <c r="I6" s="6"/>
      <c r="J6" s="10">
        <f t="shared" si="0"/>
        <v>-115.08000000000004</v>
      </c>
      <c r="L6" s="2"/>
      <c r="M6" s="6" t="s">
        <v>67</v>
      </c>
      <c r="N6" s="9">
        <v>111</v>
      </c>
      <c r="O6" s="9"/>
      <c r="P6" s="9">
        <f t="shared" si="1"/>
        <v>610.5</v>
      </c>
      <c r="Q6" s="9"/>
      <c r="R6" s="9">
        <v>567.70000000000005</v>
      </c>
      <c r="S6" s="9"/>
      <c r="T6" s="9">
        <f t="shared" si="2"/>
        <v>42.799999999999955</v>
      </c>
      <c r="V6" s="3">
        <f>+Z6</f>
        <v>290.40000000000003</v>
      </c>
      <c r="W6" s="27" t="s">
        <v>129</v>
      </c>
      <c r="X6" s="6">
        <v>66</v>
      </c>
      <c r="Y6" s="7">
        <v>20</v>
      </c>
      <c r="Z6" s="14">
        <f>+(X6*$X$3)*0.8</f>
        <v>290.40000000000003</v>
      </c>
      <c r="AA6" s="6"/>
      <c r="AB6" s="6">
        <v>448.2</v>
      </c>
      <c r="AC6" s="6"/>
      <c r="AD6" s="14">
        <f t="shared" si="3"/>
        <v>-157.79999999999995</v>
      </c>
      <c r="AF6" s="3">
        <f>+AJ6</f>
        <v>211.20000000000002</v>
      </c>
      <c r="AG6" s="6" t="s">
        <v>229</v>
      </c>
      <c r="AH6" s="6">
        <v>48</v>
      </c>
      <c r="AI6" s="6">
        <v>20</v>
      </c>
      <c r="AJ6" s="14">
        <f>+(AH6*$AH$3)*0.8</f>
        <v>211.20000000000002</v>
      </c>
      <c r="AK6" s="6"/>
      <c r="AL6" s="14">
        <v>241.3</v>
      </c>
      <c r="AM6" s="6"/>
      <c r="AN6" s="14">
        <f t="shared" si="4"/>
        <v>-30.099999999999994</v>
      </c>
    </row>
    <row r="7" spans="1:40" x14ac:dyDescent="0.2">
      <c r="B7" s="3">
        <f>+F7</f>
        <v>429.36000000000007</v>
      </c>
      <c r="C7" s="27" t="s">
        <v>4</v>
      </c>
      <c r="D7" s="7">
        <v>121</v>
      </c>
      <c r="E7" s="7">
        <v>20</v>
      </c>
      <c r="F7" s="8">
        <f>+H7*0.8</f>
        <v>429.36000000000007</v>
      </c>
      <c r="G7" s="6"/>
      <c r="H7" s="9">
        <v>536.70000000000005</v>
      </c>
      <c r="I7" s="6"/>
      <c r="J7" s="10">
        <f t="shared" si="0"/>
        <v>-107.33999999999997</v>
      </c>
      <c r="L7" s="2"/>
      <c r="M7" s="6" t="s">
        <v>70</v>
      </c>
      <c r="N7" s="9">
        <v>106</v>
      </c>
      <c r="O7" s="9"/>
      <c r="P7" s="9">
        <f t="shared" si="1"/>
        <v>583</v>
      </c>
      <c r="Q7" s="9"/>
      <c r="R7" s="9">
        <v>537.5</v>
      </c>
      <c r="S7" s="9"/>
      <c r="T7" s="9">
        <f t="shared" si="2"/>
        <v>45.5</v>
      </c>
      <c r="W7" s="6" t="s">
        <v>100</v>
      </c>
      <c r="X7" s="15" t="s">
        <v>38</v>
      </c>
      <c r="Y7" s="7">
        <v>30</v>
      </c>
      <c r="Z7" s="14">
        <f>505.3*0.7</f>
        <v>353.71</v>
      </c>
      <c r="AA7" s="6"/>
      <c r="AB7" s="14">
        <v>505.3</v>
      </c>
      <c r="AC7" s="6"/>
      <c r="AD7" s="14">
        <f t="shared" si="3"/>
        <v>-151.59000000000003</v>
      </c>
      <c r="AG7" s="6" t="s">
        <v>231</v>
      </c>
      <c r="AH7" s="6">
        <v>54</v>
      </c>
      <c r="AI7" s="6">
        <v>20</v>
      </c>
      <c r="AJ7" s="14">
        <f>+(AH7*$AH$3)*0.8</f>
        <v>237.60000000000002</v>
      </c>
      <c r="AK7" s="6"/>
      <c r="AL7" s="14">
        <v>233.4</v>
      </c>
      <c r="AM7" s="6"/>
      <c r="AN7" s="14">
        <f t="shared" si="4"/>
        <v>4.2000000000000171</v>
      </c>
    </row>
    <row r="8" spans="1:40" x14ac:dyDescent="0.2">
      <c r="A8" s="3"/>
      <c r="C8" s="6" t="s">
        <v>144</v>
      </c>
      <c r="D8" s="7" t="s">
        <v>38</v>
      </c>
      <c r="E8" s="7">
        <v>30</v>
      </c>
      <c r="F8" s="8">
        <f>+H8*0.7</f>
        <v>243.6</v>
      </c>
      <c r="G8" s="6"/>
      <c r="H8" s="9">
        <v>348</v>
      </c>
      <c r="I8" s="6"/>
      <c r="J8" s="10">
        <f t="shared" si="0"/>
        <v>-104.4</v>
      </c>
      <c r="L8" s="17">
        <f>+P8</f>
        <v>572</v>
      </c>
      <c r="M8" s="27" t="s">
        <v>69</v>
      </c>
      <c r="N8" s="9">
        <v>104</v>
      </c>
      <c r="O8" s="9"/>
      <c r="P8" s="9">
        <f t="shared" si="1"/>
        <v>572</v>
      </c>
      <c r="Q8" s="9"/>
      <c r="R8" s="9">
        <v>526</v>
      </c>
      <c r="S8" s="9"/>
      <c r="T8" s="9">
        <f t="shared" si="2"/>
        <v>46</v>
      </c>
      <c r="V8" s="3">
        <f>+Z8</f>
        <v>243.95</v>
      </c>
      <c r="W8" s="11" t="s">
        <v>172</v>
      </c>
      <c r="X8" s="15" t="s">
        <v>38</v>
      </c>
      <c r="Y8" s="7">
        <v>30</v>
      </c>
      <c r="Z8" s="14">
        <f>+AB8*0.7</f>
        <v>243.95</v>
      </c>
      <c r="AA8" s="6"/>
      <c r="AB8" s="14">
        <v>348.5</v>
      </c>
      <c r="AC8" s="6"/>
      <c r="AD8" s="14">
        <f t="shared" si="3"/>
        <v>-104.55000000000001</v>
      </c>
      <c r="AG8" s="6" t="s">
        <v>227</v>
      </c>
      <c r="AH8" s="6">
        <v>62</v>
      </c>
      <c r="AI8" s="6">
        <v>30</v>
      </c>
      <c r="AJ8" s="14">
        <f>+(AH8*$AH$3)*0.7</f>
        <v>238.7</v>
      </c>
      <c r="AK8" s="6"/>
      <c r="AL8" s="14">
        <v>195.3</v>
      </c>
      <c r="AM8" s="6"/>
      <c r="AN8" s="14">
        <f t="shared" si="4"/>
        <v>43.399999999999977</v>
      </c>
    </row>
    <row r="9" spans="1:40" x14ac:dyDescent="0.2">
      <c r="C9" s="6" t="s">
        <v>33</v>
      </c>
      <c r="D9" s="7">
        <v>81</v>
      </c>
      <c r="E9" s="7">
        <v>20</v>
      </c>
      <c r="F9" s="8">
        <f>+H9*0.8</f>
        <v>365.52</v>
      </c>
      <c r="G9" s="6"/>
      <c r="H9" s="9">
        <v>456.9</v>
      </c>
      <c r="I9" s="6"/>
      <c r="J9" s="10">
        <f t="shared" si="0"/>
        <v>-91.38</v>
      </c>
      <c r="L9" s="17"/>
      <c r="M9" s="6" t="s">
        <v>72</v>
      </c>
      <c r="N9" s="9">
        <v>97</v>
      </c>
      <c r="O9" s="9"/>
      <c r="P9" s="9">
        <f t="shared" si="1"/>
        <v>533.5</v>
      </c>
      <c r="Q9" s="9"/>
      <c r="R9" s="9">
        <v>477</v>
      </c>
      <c r="S9" s="9"/>
      <c r="T9" s="9">
        <f t="shared" si="2"/>
        <v>56.5</v>
      </c>
      <c r="W9" s="11" t="s">
        <v>165</v>
      </c>
      <c r="X9" s="15">
        <v>62</v>
      </c>
      <c r="Y9" s="7">
        <v>20</v>
      </c>
      <c r="Z9" s="14">
        <f>+(X9*$X$3)*0.8</f>
        <v>272.8</v>
      </c>
      <c r="AA9" s="6"/>
      <c r="AB9" s="11">
        <v>374.3</v>
      </c>
      <c r="AC9" s="6"/>
      <c r="AD9" s="14">
        <f t="shared" si="3"/>
        <v>-101.5</v>
      </c>
      <c r="AF9" s="3">
        <f>+AJ9</f>
        <v>242.54999999999998</v>
      </c>
      <c r="AG9" s="6" t="s">
        <v>228</v>
      </c>
      <c r="AH9" s="6">
        <v>63</v>
      </c>
      <c r="AI9" s="6">
        <v>30</v>
      </c>
      <c r="AJ9" s="14">
        <f>+(AH9*$AH$3)*0.7</f>
        <v>242.54999999999998</v>
      </c>
      <c r="AK9" s="6"/>
      <c r="AL9" s="14">
        <v>334.5</v>
      </c>
      <c r="AM9" s="6"/>
      <c r="AN9" s="14">
        <f t="shared" si="4"/>
        <v>-91.950000000000017</v>
      </c>
    </row>
    <row r="10" spans="1:40" x14ac:dyDescent="0.2">
      <c r="B10" s="1"/>
      <c r="C10" s="6" t="s">
        <v>34</v>
      </c>
      <c r="D10" s="7" t="s">
        <v>38</v>
      </c>
      <c r="E10" s="7">
        <v>20</v>
      </c>
      <c r="F10" s="8">
        <f>+H10*0.8</f>
        <v>365.12</v>
      </c>
      <c r="G10" s="6"/>
      <c r="H10" s="9">
        <v>456.4</v>
      </c>
      <c r="I10" s="6"/>
      <c r="J10" s="10">
        <f t="shared" si="0"/>
        <v>-91.279999999999973</v>
      </c>
      <c r="L10" s="17"/>
      <c r="M10" s="11" t="s">
        <v>148</v>
      </c>
      <c r="N10" s="13">
        <v>93</v>
      </c>
      <c r="O10" s="6"/>
      <c r="P10" s="13">
        <f t="shared" si="1"/>
        <v>511.5</v>
      </c>
      <c r="Q10" s="6"/>
      <c r="R10" s="13">
        <v>449.5</v>
      </c>
      <c r="S10" s="6"/>
      <c r="T10" s="13">
        <f t="shared" si="2"/>
        <v>62</v>
      </c>
      <c r="V10" s="3">
        <f>+Z10</f>
        <v>404.8</v>
      </c>
      <c r="W10" s="6" t="s">
        <v>107</v>
      </c>
      <c r="X10" s="6">
        <v>92</v>
      </c>
      <c r="Y10" s="7">
        <v>20</v>
      </c>
      <c r="Z10" s="14">
        <f>+(X10*$X$3)*0.8</f>
        <v>404.8</v>
      </c>
      <c r="AA10" s="6"/>
      <c r="AB10" s="14">
        <v>498</v>
      </c>
      <c r="AC10" s="6"/>
      <c r="AD10" s="14">
        <f t="shared" si="3"/>
        <v>-93.199999999999989</v>
      </c>
      <c r="AG10" s="6" t="s">
        <v>223</v>
      </c>
      <c r="AH10" s="6">
        <v>56</v>
      </c>
      <c r="AI10" s="6">
        <v>20</v>
      </c>
      <c r="AJ10" s="14">
        <f>+(AH10*$AH$3)*0.8</f>
        <v>246.4</v>
      </c>
      <c r="AK10" s="6"/>
      <c r="AL10" s="14">
        <v>302.39999999999998</v>
      </c>
      <c r="AM10" s="6"/>
      <c r="AN10" s="14">
        <f t="shared" si="4"/>
        <v>-55.999999999999972</v>
      </c>
    </row>
    <row r="11" spans="1:40" x14ac:dyDescent="0.2">
      <c r="C11" s="11" t="s">
        <v>162</v>
      </c>
      <c r="D11" s="7" t="s">
        <v>38</v>
      </c>
      <c r="E11" s="7">
        <v>30</v>
      </c>
      <c r="F11" s="8">
        <f>+H11*0.7</f>
        <v>208.39</v>
      </c>
      <c r="G11" s="6"/>
      <c r="H11" s="9">
        <v>297.7</v>
      </c>
      <c r="I11" s="6"/>
      <c r="J11" s="10">
        <f t="shared" si="0"/>
        <v>-89.31</v>
      </c>
      <c r="L11" s="17">
        <f>+P11</f>
        <v>385</v>
      </c>
      <c r="M11" s="6" t="s">
        <v>73</v>
      </c>
      <c r="N11" s="9">
        <v>70</v>
      </c>
      <c r="O11" s="9"/>
      <c r="P11" s="9">
        <f t="shared" si="1"/>
        <v>385</v>
      </c>
      <c r="Q11" s="9"/>
      <c r="R11" s="9">
        <v>320.8</v>
      </c>
      <c r="S11" s="9"/>
      <c r="T11" s="9">
        <f t="shared" si="2"/>
        <v>64.199999999999989</v>
      </c>
      <c r="W11" s="6" t="s">
        <v>84</v>
      </c>
      <c r="X11" s="6">
        <v>101</v>
      </c>
      <c r="Y11" s="7"/>
      <c r="Z11" s="14">
        <f>+X11*$X$3</f>
        <v>555.5</v>
      </c>
      <c r="AA11" s="6"/>
      <c r="AB11" s="6">
        <v>586.9</v>
      </c>
      <c r="AC11" s="6"/>
      <c r="AD11" s="14">
        <f t="shared" si="3"/>
        <v>-31.399999999999977</v>
      </c>
      <c r="AF11" s="3">
        <f>+AJ11</f>
        <v>260.53999999999996</v>
      </c>
      <c r="AG11" s="6" t="s">
        <v>213</v>
      </c>
      <c r="AH11" s="15" t="s">
        <v>38</v>
      </c>
      <c r="AI11" s="6">
        <v>30</v>
      </c>
      <c r="AJ11" s="14">
        <f>+AL11*0.7</f>
        <v>260.53999999999996</v>
      </c>
      <c r="AK11" s="6"/>
      <c r="AL11" s="14">
        <v>372.2</v>
      </c>
      <c r="AM11" s="6"/>
      <c r="AN11" s="14">
        <f t="shared" si="4"/>
        <v>-111.66000000000003</v>
      </c>
    </row>
    <row r="12" spans="1:40" x14ac:dyDescent="0.2">
      <c r="C12" s="6" t="s">
        <v>47</v>
      </c>
      <c r="D12" s="7">
        <v>91</v>
      </c>
      <c r="E12" s="7">
        <v>20</v>
      </c>
      <c r="F12" s="8">
        <f>+H12*0.8</f>
        <v>331.84000000000003</v>
      </c>
      <c r="G12" s="6"/>
      <c r="H12" s="9">
        <v>414.8</v>
      </c>
      <c r="I12" s="6"/>
      <c r="J12" s="10">
        <f t="shared" si="0"/>
        <v>-82.95999999999998</v>
      </c>
      <c r="L12" s="17"/>
      <c r="M12" s="6" t="s">
        <v>66</v>
      </c>
      <c r="N12" s="9">
        <v>140</v>
      </c>
      <c r="O12" s="9"/>
      <c r="P12" s="9">
        <f t="shared" si="1"/>
        <v>770</v>
      </c>
      <c r="Q12" s="9"/>
      <c r="R12" s="9">
        <v>678</v>
      </c>
      <c r="S12" s="9"/>
      <c r="T12" s="9">
        <f t="shared" si="2"/>
        <v>92</v>
      </c>
      <c r="W12" s="11" t="s">
        <v>170</v>
      </c>
      <c r="X12" s="15">
        <v>73</v>
      </c>
      <c r="Y12" s="7">
        <v>10</v>
      </c>
      <c r="Z12" s="14">
        <f>+AB12*0.9</f>
        <v>266.85000000000002</v>
      </c>
      <c r="AA12" s="6"/>
      <c r="AB12" s="14">
        <v>296.5</v>
      </c>
      <c r="AC12" s="6"/>
      <c r="AD12" s="14">
        <f t="shared" si="3"/>
        <v>-29.649999999999977</v>
      </c>
      <c r="AG12" s="6" t="s">
        <v>230</v>
      </c>
      <c r="AH12" s="6">
        <v>70</v>
      </c>
      <c r="AI12" s="6">
        <v>20</v>
      </c>
      <c r="AJ12" s="14">
        <f>+(AH12*$AH$3)*0.8</f>
        <v>308</v>
      </c>
      <c r="AK12" s="6"/>
      <c r="AL12" s="14">
        <v>263.5</v>
      </c>
      <c r="AM12" s="6"/>
      <c r="AN12" s="14">
        <f t="shared" si="4"/>
        <v>44.5</v>
      </c>
    </row>
    <row r="13" spans="1:40" x14ac:dyDescent="0.2">
      <c r="A13" s="3"/>
      <c r="C13" s="6" t="s">
        <v>62</v>
      </c>
      <c r="D13" s="7">
        <v>40</v>
      </c>
      <c r="E13" s="7">
        <v>30</v>
      </c>
      <c r="F13" s="8">
        <f>+H13*0.7</f>
        <v>179.76</v>
      </c>
      <c r="G13" s="6"/>
      <c r="H13" s="9">
        <v>256.8</v>
      </c>
      <c r="I13" s="6"/>
      <c r="J13" s="10">
        <f t="shared" si="0"/>
        <v>-77.04000000000002</v>
      </c>
      <c r="L13" s="17"/>
      <c r="M13" s="6" t="s">
        <v>68</v>
      </c>
      <c r="N13" s="9">
        <v>121</v>
      </c>
      <c r="O13" s="9"/>
      <c r="P13" s="9">
        <f t="shared" si="1"/>
        <v>665.5</v>
      </c>
      <c r="Q13" s="9"/>
      <c r="R13" s="9">
        <v>563.20000000000005</v>
      </c>
      <c r="S13" s="9"/>
      <c r="T13" s="9">
        <f t="shared" si="2"/>
        <v>102.29999999999995</v>
      </c>
      <c r="V13" s="3">
        <f>+Z13</f>
        <v>448.8</v>
      </c>
      <c r="W13" s="27" t="s">
        <v>118</v>
      </c>
      <c r="X13" s="6">
        <v>102</v>
      </c>
      <c r="Y13" s="7">
        <v>20</v>
      </c>
      <c r="Z13" s="14">
        <f>+(X13*$X$3)*0.8</f>
        <v>448.8</v>
      </c>
      <c r="AA13" s="6"/>
      <c r="AB13" s="6">
        <v>470.7</v>
      </c>
      <c r="AC13" s="6"/>
      <c r="AD13" s="14">
        <f t="shared" si="3"/>
        <v>-21.899999999999977</v>
      </c>
      <c r="AF13" s="3">
        <f>+AJ13</f>
        <v>313.5</v>
      </c>
      <c r="AG13" s="6" t="s">
        <v>171</v>
      </c>
      <c r="AH13" s="6">
        <v>57</v>
      </c>
      <c r="AI13" s="6"/>
      <c r="AJ13" s="14">
        <f t="shared" ref="AJ13:AJ56" si="5">+AH13*$AH$3</f>
        <v>313.5</v>
      </c>
      <c r="AK13" s="6"/>
      <c r="AL13" s="14">
        <v>273</v>
      </c>
      <c r="AM13" s="6"/>
      <c r="AN13" s="14">
        <f t="shared" si="4"/>
        <v>40.5</v>
      </c>
    </row>
    <row r="14" spans="1:40" x14ac:dyDescent="0.2">
      <c r="C14" s="11" t="s">
        <v>164</v>
      </c>
      <c r="D14" s="7">
        <v>52</v>
      </c>
      <c r="E14" s="7">
        <v>20</v>
      </c>
      <c r="F14" s="8">
        <f>+(D14*$D$3)*0.7</f>
        <v>200.2</v>
      </c>
      <c r="G14" s="6"/>
      <c r="H14" s="9">
        <v>273.7</v>
      </c>
      <c r="I14" s="6"/>
      <c r="J14" s="10">
        <f t="shared" si="0"/>
        <v>-73.5</v>
      </c>
      <c r="L14" s="17"/>
      <c r="M14" s="6" t="s">
        <v>71</v>
      </c>
      <c r="N14" s="9">
        <v>112</v>
      </c>
      <c r="O14" s="9"/>
      <c r="P14" s="9">
        <f t="shared" si="1"/>
        <v>616</v>
      </c>
      <c r="Q14" s="9"/>
      <c r="R14" s="9">
        <v>472.4</v>
      </c>
      <c r="S14" s="9"/>
      <c r="T14" s="9">
        <f t="shared" si="2"/>
        <v>143.60000000000002</v>
      </c>
      <c r="W14" s="6" t="s">
        <v>77</v>
      </c>
      <c r="X14" s="6">
        <v>111</v>
      </c>
      <c r="Y14" s="7"/>
      <c r="Z14" s="14">
        <f>+X14*$X$3</f>
        <v>610.5</v>
      </c>
      <c r="AA14" s="6"/>
      <c r="AB14" s="6">
        <v>621.4</v>
      </c>
      <c r="AC14" s="6"/>
      <c r="AD14" s="14">
        <f t="shared" si="3"/>
        <v>-10.899999999999977</v>
      </c>
      <c r="AG14" s="6" t="s">
        <v>208</v>
      </c>
      <c r="AH14" s="6">
        <v>64</v>
      </c>
      <c r="AI14" s="6"/>
      <c r="AJ14" s="14">
        <f t="shared" si="5"/>
        <v>352</v>
      </c>
      <c r="AK14" s="6"/>
      <c r="AL14" s="14">
        <v>380.4</v>
      </c>
      <c r="AM14" s="6"/>
      <c r="AN14" s="14">
        <f t="shared" si="4"/>
        <v>-28.399999999999977</v>
      </c>
    </row>
    <row r="15" spans="1:40" x14ac:dyDescent="0.2">
      <c r="C15" s="11" t="s">
        <v>163</v>
      </c>
      <c r="D15" s="7" t="s">
        <v>38</v>
      </c>
      <c r="E15" s="7">
        <v>30</v>
      </c>
      <c r="F15" s="8">
        <f>+H15*0.7</f>
        <v>169.68</v>
      </c>
      <c r="G15" s="6"/>
      <c r="H15" s="9">
        <v>242.4</v>
      </c>
      <c r="I15" s="6"/>
      <c r="J15" s="10">
        <f t="shared" si="0"/>
        <v>-72.72</v>
      </c>
      <c r="L15" s="17"/>
      <c r="W15" s="6" t="s">
        <v>138</v>
      </c>
      <c r="X15" s="6">
        <v>46</v>
      </c>
      <c r="Y15" s="7"/>
      <c r="Z15" s="14">
        <f>+X15*$X$3</f>
        <v>253</v>
      </c>
      <c r="AA15" s="6"/>
      <c r="AB15" s="14">
        <v>260</v>
      </c>
      <c r="AC15" s="6"/>
      <c r="AD15" s="14">
        <f t="shared" si="3"/>
        <v>-7</v>
      </c>
      <c r="AG15" s="6" t="s">
        <v>225</v>
      </c>
      <c r="AH15" s="6">
        <v>64</v>
      </c>
      <c r="AI15" s="6"/>
      <c r="AJ15" s="14">
        <f t="shared" si="5"/>
        <v>352</v>
      </c>
      <c r="AK15" s="6"/>
      <c r="AL15" s="14">
        <v>267.8</v>
      </c>
      <c r="AM15" s="6"/>
      <c r="AN15" s="14">
        <f t="shared" si="4"/>
        <v>84.199999999999989</v>
      </c>
    </row>
    <row r="16" spans="1:40" x14ac:dyDescent="0.2">
      <c r="C16" s="11" t="s">
        <v>147</v>
      </c>
      <c r="D16" s="7" t="s">
        <v>38</v>
      </c>
      <c r="E16" s="12">
        <v>20</v>
      </c>
      <c r="F16" s="8">
        <f>+H16*0.8</f>
        <v>282.24</v>
      </c>
      <c r="G16" s="6"/>
      <c r="H16" s="13">
        <v>352.8</v>
      </c>
      <c r="I16" s="6"/>
      <c r="J16" s="10">
        <f t="shared" si="0"/>
        <v>-70.56</v>
      </c>
      <c r="L16" s="29"/>
      <c r="W16" s="6" t="s">
        <v>88</v>
      </c>
      <c r="X16" s="6">
        <v>108</v>
      </c>
      <c r="Y16" s="7"/>
      <c r="Z16" s="14">
        <f>+X16*$X$3</f>
        <v>594</v>
      </c>
      <c r="AA16" s="6"/>
      <c r="AB16" s="6">
        <v>597.79999999999995</v>
      </c>
      <c r="AC16" s="6"/>
      <c r="AD16" s="14">
        <f t="shared" si="3"/>
        <v>-3.7999999999999545</v>
      </c>
      <c r="AG16" s="6" t="s">
        <v>205</v>
      </c>
      <c r="AH16" s="6">
        <v>66</v>
      </c>
      <c r="AI16" s="6"/>
      <c r="AJ16" s="14">
        <f t="shared" si="5"/>
        <v>363</v>
      </c>
      <c r="AK16" s="6"/>
      <c r="AL16" s="14">
        <v>387.4</v>
      </c>
      <c r="AM16" s="6"/>
      <c r="AN16" s="14">
        <f t="shared" si="4"/>
        <v>-24.399999999999977</v>
      </c>
    </row>
    <row r="17" spans="1:40" x14ac:dyDescent="0.2">
      <c r="A17" s="3"/>
      <c r="C17" s="11" t="s">
        <v>146</v>
      </c>
      <c r="D17" s="7" t="s">
        <v>38</v>
      </c>
      <c r="E17" s="12">
        <v>20</v>
      </c>
      <c r="F17" s="8">
        <f>+H17*0.8</f>
        <v>208.32</v>
      </c>
      <c r="G17" s="6"/>
      <c r="H17" s="13">
        <v>260.39999999999998</v>
      </c>
      <c r="I17" s="6"/>
      <c r="J17" s="10">
        <f t="shared" si="0"/>
        <v>-52.079999999999984</v>
      </c>
      <c r="L17" s="29"/>
      <c r="W17" s="6" t="s">
        <v>120</v>
      </c>
      <c r="X17" s="6">
        <v>94</v>
      </c>
      <c r="Y17" s="7">
        <v>10</v>
      </c>
      <c r="Z17" s="14">
        <f>+(X17*$X$3)*0.9</f>
        <v>465.3</v>
      </c>
      <c r="AA17" s="6"/>
      <c r="AB17" s="6">
        <v>468.3</v>
      </c>
      <c r="AC17" s="6"/>
      <c r="AD17" s="14">
        <f t="shared" si="3"/>
        <v>-3</v>
      </c>
      <c r="AG17" s="6" t="s">
        <v>154</v>
      </c>
      <c r="AH17" s="6">
        <v>66</v>
      </c>
      <c r="AI17" s="6"/>
      <c r="AJ17" s="14">
        <f t="shared" si="5"/>
        <v>363</v>
      </c>
      <c r="AK17" s="6"/>
      <c r="AL17" s="14">
        <v>374.5</v>
      </c>
      <c r="AM17" s="6"/>
      <c r="AN17" s="14">
        <f t="shared" si="4"/>
        <v>-11.5</v>
      </c>
    </row>
    <row r="18" spans="1:40" x14ac:dyDescent="0.2">
      <c r="B18" s="3">
        <f>+F18</f>
        <v>403.74</v>
      </c>
      <c r="C18" s="27" t="s">
        <v>41</v>
      </c>
      <c r="D18" s="7">
        <v>86</v>
      </c>
      <c r="E18" s="7">
        <v>10</v>
      </c>
      <c r="F18" s="8">
        <f>+H18*0.9</f>
        <v>403.74</v>
      </c>
      <c r="G18" s="6"/>
      <c r="H18" s="9">
        <v>448.6</v>
      </c>
      <c r="I18" s="6"/>
      <c r="J18" s="10">
        <f t="shared" si="0"/>
        <v>-44.860000000000014</v>
      </c>
      <c r="L18" s="29"/>
      <c r="V18" s="3"/>
      <c r="W18" s="28" t="s">
        <v>76</v>
      </c>
      <c r="X18" s="6">
        <v>116</v>
      </c>
      <c r="Y18" s="7"/>
      <c r="Z18" s="14">
        <f t="shared" ref="Z18:Z49" si="6">+X18*$X$3</f>
        <v>638</v>
      </c>
      <c r="AA18" s="6"/>
      <c r="AB18" s="6">
        <v>639.20000000000005</v>
      </c>
      <c r="AC18" s="6"/>
      <c r="AD18" s="14">
        <f t="shared" si="3"/>
        <v>-1.2000000000000455</v>
      </c>
      <c r="AG18" s="6" t="s">
        <v>202</v>
      </c>
      <c r="AH18" s="6">
        <v>67</v>
      </c>
      <c r="AI18" s="6"/>
      <c r="AJ18" s="14">
        <f t="shared" si="5"/>
        <v>368.5</v>
      </c>
      <c r="AK18" s="6"/>
      <c r="AL18" s="14">
        <v>392.2</v>
      </c>
      <c r="AM18" s="6"/>
      <c r="AN18" s="14">
        <f t="shared" si="4"/>
        <v>-23.699999999999989</v>
      </c>
    </row>
    <row r="19" spans="1:40" x14ac:dyDescent="0.2">
      <c r="B19" s="3">
        <f>+F19</f>
        <v>240.57000000000002</v>
      </c>
      <c r="C19" s="6" t="s">
        <v>61</v>
      </c>
      <c r="D19" s="7">
        <v>48</v>
      </c>
      <c r="E19" s="7">
        <v>10</v>
      </c>
      <c r="F19" s="8">
        <f>+H19*0.9</f>
        <v>240.57000000000002</v>
      </c>
      <c r="G19" s="6"/>
      <c r="H19" s="9">
        <v>267.3</v>
      </c>
      <c r="I19" s="6"/>
      <c r="J19" s="10">
        <f t="shared" si="0"/>
        <v>-26.72999999999999</v>
      </c>
      <c r="L19" s="29"/>
      <c r="W19" s="6" t="s">
        <v>109</v>
      </c>
      <c r="X19" s="6">
        <v>90</v>
      </c>
      <c r="Y19" s="7"/>
      <c r="Z19" s="14">
        <f t="shared" si="6"/>
        <v>495</v>
      </c>
      <c r="AA19" s="6"/>
      <c r="AB19" s="14">
        <v>494.3</v>
      </c>
      <c r="AC19" s="6"/>
      <c r="AD19" s="14">
        <f t="shared" si="3"/>
        <v>0.69999999999998863</v>
      </c>
      <c r="AG19" s="6" t="s">
        <v>210</v>
      </c>
      <c r="AH19" s="6">
        <v>67</v>
      </c>
      <c r="AI19" s="6"/>
      <c r="AJ19" s="14">
        <f t="shared" si="5"/>
        <v>368.5</v>
      </c>
      <c r="AK19" s="6"/>
      <c r="AL19" s="14">
        <v>379.1</v>
      </c>
      <c r="AM19" s="6"/>
      <c r="AN19" s="14">
        <f t="shared" si="4"/>
        <v>-10.600000000000023</v>
      </c>
    </row>
    <row r="20" spans="1:40" x14ac:dyDescent="0.2">
      <c r="C20" s="6" t="s">
        <v>10</v>
      </c>
      <c r="D20" s="7">
        <v>95</v>
      </c>
      <c r="E20" s="7"/>
      <c r="F20" s="8">
        <f>+D20*$D$3</f>
        <v>522.5</v>
      </c>
      <c r="G20" s="6"/>
      <c r="H20" s="9">
        <v>542</v>
      </c>
      <c r="I20" s="6"/>
      <c r="J20" s="10">
        <f t="shared" si="0"/>
        <v>-19.5</v>
      </c>
      <c r="L20" s="29"/>
      <c r="W20" s="6" t="s">
        <v>132</v>
      </c>
      <c r="X20" s="6">
        <v>84</v>
      </c>
      <c r="Y20" s="7"/>
      <c r="Z20" s="14">
        <f t="shared" si="6"/>
        <v>462</v>
      </c>
      <c r="AA20" s="6"/>
      <c r="AB20" s="6">
        <v>454.5</v>
      </c>
      <c r="AC20" s="6"/>
      <c r="AD20" s="14">
        <f t="shared" si="3"/>
        <v>7.5</v>
      </c>
      <c r="AG20" s="6" t="s">
        <v>224</v>
      </c>
      <c r="AH20" s="6">
        <v>68</v>
      </c>
      <c r="AI20" s="6"/>
      <c r="AJ20" s="14">
        <f t="shared" si="5"/>
        <v>374</v>
      </c>
      <c r="AK20" s="6"/>
      <c r="AL20" s="14">
        <v>296.8</v>
      </c>
      <c r="AM20" s="6"/>
      <c r="AN20" s="14">
        <f t="shared" si="4"/>
        <v>77.199999999999989</v>
      </c>
    </row>
    <row r="21" spans="1:40" x14ac:dyDescent="0.2">
      <c r="C21" s="6" t="s">
        <v>43</v>
      </c>
      <c r="D21" s="7">
        <v>83</v>
      </c>
      <c r="E21" s="7"/>
      <c r="F21" s="8">
        <f>+D21*$D$3</f>
        <v>456.5</v>
      </c>
      <c r="G21" s="6"/>
      <c r="H21" s="9">
        <v>474.8</v>
      </c>
      <c r="I21" s="6"/>
      <c r="J21" s="10">
        <f t="shared" si="0"/>
        <v>-18.300000000000011</v>
      </c>
      <c r="L21" s="29"/>
      <c r="W21" s="6" t="s">
        <v>134</v>
      </c>
      <c r="X21" s="6">
        <v>81</v>
      </c>
      <c r="Y21" s="7"/>
      <c r="Z21" s="14">
        <f t="shared" si="6"/>
        <v>445.5</v>
      </c>
      <c r="AA21" s="6"/>
      <c r="AB21" s="6">
        <v>435.6</v>
      </c>
      <c r="AC21" s="6"/>
      <c r="AD21" s="14">
        <f t="shared" si="3"/>
        <v>9.8999999999999773</v>
      </c>
      <c r="AG21" s="6" t="s">
        <v>101</v>
      </c>
      <c r="AH21" s="6">
        <v>70</v>
      </c>
      <c r="AI21" s="6"/>
      <c r="AJ21" s="14">
        <f t="shared" si="5"/>
        <v>385</v>
      </c>
      <c r="AK21" s="6"/>
      <c r="AL21" s="14">
        <v>378.8</v>
      </c>
      <c r="AM21" s="6"/>
      <c r="AN21" s="14">
        <f t="shared" si="4"/>
        <v>6.1999999999999886</v>
      </c>
    </row>
    <row r="22" spans="1:40" x14ac:dyDescent="0.2">
      <c r="C22" s="6" t="s">
        <v>27</v>
      </c>
      <c r="D22" s="7">
        <v>84</v>
      </c>
      <c r="E22" s="7"/>
      <c r="F22" s="8">
        <f>+D22*$D$3</f>
        <v>462</v>
      </c>
      <c r="G22" s="6"/>
      <c r="H22" s="9">
        <v>476.6</v>
      </c>
      <c r="I22" s="6"/>
      <c r="J22" s="10">
        <f t="shared" si="0"/>
        <v>-14.600000000000023</v>
      </c>
      <c r="L22" s="29"/>
      <c r="W22" s="6" t="s">
        <v>83</v>
      </c>
      <c r="X22" s="6">
        <v>110</v>
      </c>
      <c r="Y22" s="7"/>
      <c r="Z22" s="14">
        <f t="shared" si="6"/>
        <v>605</v>
      </c>
      <c r="AA22" s="6"/>
      <c r="AB22" s="6">
        <v>592.6</v>
      </c>
      <c r="AC22" s="6"/>
      <c r="AD22" s="14">
        <f t="shared" si="3"/>
        <v>12.399999999999977</v>
      </c>
      <c r="AG22" s="6" t="s">
        <v>215</v>
      </c>
      <c r="AH22" s="6">
        <v>70</v>
      </c>
      <c r="AI22" s="6"/>
      <c r="AJ22" s="14">
        <f t="shared" si="5"/>
        <v>385</v>
      </c>
      <c r="AK22" s="6"/>
      <c r="AL22" s="14">
        <v>368.7</v>
      </c>
      <c r="AM22" s="6"/>
      <c r="AN22" s="14">
        <f t="shared" si="4"/>
        <v>16.300000000000011</v>
      </c>
    </row>
    <row r="23" spans="1:40" x14ac:dyDescent="0.2">
      <c r="C23" s="11" t="s">
        <v>154</v>
      </c>
      <c r="D23" s="7">
        <v>66</v>
      </c>
      <c r="E23" s="7"/>
      <c r="F23" s="8">
        <f>+(D23*$D$3)</f>
        <v>363</v>
      </c>
      <c r="G23" s="6"/>
      <c r="H23" s="9">
        <v>374.5</v>
      </c>
      <c r="I23" s="6"/>
      <c r="J23" s="10">
        <f t="shared" si="0"/>
        <v>-11.5</v>
      </c>
      <c r="L23" s="29"/>
      <c r="W23" s="6" t="s">
        <v>127</v>
      </c>
      <c r="X23" s="6">
        <v>85</v>
      </c>
      <c r="Y23" s="7"/>
      <c r="Z23" s="14">
        <f t="shared" si="6"/>
        <v>467.5</v>
      </c>
      <c r="AA23" s="6"/>
      <c r="AB23" s="14">
        <v>454</v>
      </c>
      <c r="AC23" s="6"/>
      <c r="AD23" s="14">
        <f t="shared" si="3"/>
        <v>13.5</v>
      </c>
      <c r="AG23" s="6" t="s">
        <v>217</v>
      </c>
      <c r="AH23" s="6">
        <v>70</v>
      </c>
      <c r="AI23" s="6"/>
      <c r="AJ23" s="14">
        <f t="shared" si="5"/>
        <v>385</v>
      </c>
      <c r="AK23" s="6"/>
      <c r="AL23" s="14">
        <v>367.1</v>
      </c>
      <c r="AM23" s="6"/>
      <c r="AN23" s="14">
        <f t="shared" si="4"/>
        <v>17.899999999999977</v>
      </c>
    </row>
    <row r="24" spans="1:40" x14ac:dyDescent="0.2">
      <c r="C24" s="26" t="s">
        <v>140</v>
      </c>
      <c r="D24" s="22">
        <v>73</v>
      </c>
      <c r="E24" s="18"/>
      <c r="F24" s="23">
        <f>+D24*$D$3</f>
        <v>401.5</v>
      </c>
      <c r="G24" s="16"/>
      <c r="H24" s="24">
        <v>410.4</v>
      </c>
      <c r="I24" s="16"/>
      <c r="J24" s="25">
        <f t="shared" si="0"/>
        <v>-8.8999999999999773</v>
      </c>
      <c r="L24" s="29"/>
      <c r="V24" s="3">
        <f>+Z24</f>
        <v>572</v>
      </c>
      <c r="W24" s="27" t="s">
        <v>103</v>
      </c>
      <c r="X24" s="6">
        <v>104</v>
      </c>
      <c r="Y24" s="7"/>
      <c r="Z24" s="14">
        <f t="shared" si="6"/>
        <v>572</v>
      </c>
      <c r="AA24" s="6"/>
      <c r="AB24" s="14">
        <v>555.70000000000005</v>
      </c>
      <c r="AC24" s="6"/>
      <c r="AD24" s="14">
        <f t="shared" si="3"/>
        <v>16.299999999999955</v>
      </c>
      <c r="AG24" s="6" t="s">
        <v>218</v>
      </c>
      <c r="AH24" s="6">
        <v>70</v>
      </c>
      <c r="AI24" s="6"/>
      <c r="AJ24" s="14">
        <f t="shared" si="5"/>
        <v>385</v>
      </c>
      <c r="AK24" s="6"/>
      <c r="AL24" s="14">
        <v>366</v>
      </c>
      <c r="AM24" s="6"/>
      <c r="AN24" s="14">
        <f t="shared" si="4"/>
        <v>19</v>
      </c>
    </row>
    <row r="25" spans="1:40" x14ac:dyDescent="0.2">
      <c r="C25" s="6" t="s">
        <v>16</v>
      </c>
      <c r="D25" s="7">
        <v>99</v>
      </c>
      <c r="E25" s="7"/>
      <c r="F25" s="8">
        <f>+D25*$D$3</f>
        <v>544.5</v>
      </c>
      <c r="G25" s="6"/>
      <c r="H25" s="9">
        <v>552.1</v>
      </c>
      <c r="I25" s="6"/>
      <c r="J25" s="10">
        <f t="shared" si="0"/>
        <v>-7.6000000000000227</v>
      </c>
      <c r="L25" s="29"/>
      <c r="W25" s="6" t="s">
        <v>91</v>
      </c>
      <c r="X25" s="6">
        <v>105</v>
      </c>
      <c r="Y25" s="7"/>
      <c r="Z25" s="14">
        <f t="shared" si="6"/>
        <v>577.5</v>
      </c>
      <c r="AA25" s="6"/>
      <c r="AB25" s="6">
        <v>558.9</v>
      </c>
      <c r="AC25" s="6"/>
      <c r="AD25" s="14">
        <f t="shared" si="3"/>
        <v>18.600000000000023</v>
      </c>
      <c r="AG25" s="6" t="s">
        <v>216</v>
      </c>
      <c r="AH25" s="6">
        <v>72</v>
      </c>
      <c r="AI25" s="6"/>
      <c r="AJ25" s="14">
        <f t="shared" si="5"/>
        <v>396</v>
      </c>
      <c r="AK25" s="6"/>
      <c r="AL25" s="14">
        <v>368</v>
      </c>
      <c r="AM25" s="6"/>
      <c r="AN25" s="14">
        <f t="shared" si="4"/>
        <v>28</v>
      </c>
    </row>
    <row r="26" spans="1:40" x14ac:dyDescent="0.2">
      <c r="C26" s="11" t="s">
        <v>152</v>
      </c>
      <c r="D26" s="7">
        <v>72</v>
      </c>
      <c r="E26" s="7"/>
      <c r="F26" s="8">
        <f>+(D26*$D$3)</f>
        <v>396</v>
      </c>
      <c r="G26" s="6"/>
      <c r="H26" s="9">
        <v>396.3</v>
      </c>
      <c r="I26" s="6"/>
      <c r="J26" s="10">
        <f t="shared" si="0"/>
        <v>-0.30000000000001137</v>
      </c>
      <c r="L26" s="29"/>
      <c r="W26" s="6" t="s">
        <v>87</v>
      </c>
      <c r="X26" s="6">
        <v>104</v>
      </c>
      <c r="Y26" s="7"/>
      <c r="Z26" s="14">
        <f t="shared" si="6"/>
        <v>572</v>
      </c>
      <c r="AA26" s="6"/>
      <c r="AB26" s="6">
        <v>552.79999999999995</v>
      </c>
      <c r="AC26" s="6"/>
      <c r="AD26" s="14">
        <f t="shared" si="3"/>
        <v>19.200000000000045</v>
      </c>
      <c r="AG26" s="6" t="s">
        <v>221</v>
      </c>
      <c r="AH26" s="6">
        <v>72</v>
      </c>
      <c r="AI26" s="6"/>
      <c r="AJ26" s="14">
        <f t="shared" si="5"/>
        <v>396</v>
      </c>
      <c r="AK26" s="6"/>
      <c r="AL26" s="14">
        <v>349.5</v>
      </c>
      <c r="AM26" s="6"/>
      <c r="AN26" s="14">
        <f t="shared" si="4"/>
        <v>46.5</v>
      </c>
    </row>
    <row r="27" spans="1:40" x14ac:dyDescent="0.2">
      <c r="C27" s="6" t="s">
        <v>1</v>
      </c>
      <c r="D27" s="7">
        <v>105</v>
      </c>
      <c r="E27" s="7"/>
      <c r="F27" s="8">
        <f t="shared" ref="F27:F36" si="7">+D27*$D$3</f>
        <v>577.5</v>
      </c>
      <c r="G27" s="6"/>
      <c r="H27" s="9">
        <v>577</v>
      </c>
      <c r="I27" s="6"/>
      <c r="J27" s="10">
        <f t="shared" si="0"/>
        <v>0.5</v>
      </c>
      <c r="L27" s="29"/>
      <c r="V27" s="3"/>
      <c r="W27" s="6" t="s">
        <v>99</v>
      </c>
      <c r="X27" s="6">
        <v>98</v>
      </c>
      <c r="Y27" s="7"/>
      <c r="Z27" s="14">
        <f t="shared" si="6"/>
        <v>539</v>
      </c>
      <c r="AA27" s="6"/>
      <c r="AB27" s="14">
        <v>517.9</v>
      </c>
      <c r="AC27" s="6"/>
      <c r="AD27" s="14">
        <f t="shared" si="3"/>
        <v>21.100000000000023</v>
      </c>
      <c r="AG27" s="6" t="s">
        <v>201</v>
      </c>
      <c r="AH27" s="6">
        <v>73</v>
      </c>
      <c r="AI27" s="6"/>
      <c r="AJ27" s="14">
        <f t="shared" si="5"/>
        <v>401.5</v>
      </c>
      <c r="AK27" s="6"/>
      <c r="AL27" s="14">
        <v>395.2</v>
      </c>
      <c r="AM27" s="6"/>
      <c r="AN27" s="14">
        <f t="shared" si="4"/>
        <v>6.3000000000000114</v>
      </c>
    </row>
    <row r="28" spans="1:40" x14ac:dyDescent="0.2">
      <c r="C28" s="6" t="s">
        <v>8</v>
      </c>
      <c r="D28" s="7">
        <v>90</v>
      </c>
      <c r="E28" s="7"/>
      <c r="F28" s="8">
        <f t="shared" si="7"/>
        <v>495</v>
      </c>
      <c r="G28" s="6"/>
      <c r="H28" s="9">
        <v>493.1</v>
      </c>
      <c r="I28" s="6"/>
      <c r="J28" s="10">
        <f t="shared" si="0"/>
        <v>1.8999999999999773</v>
      </c>
      <c r="L28" s="29"/>
      <c r="W28" s="6" t="s">
        <v>115</v>
      </c>
      <c r="X28" s="6">
        <v>90</v>
      </c>
      <c r="Y28" s="7"/>
      <c r="Z28" s="14">
        <f t="shared" si="6"/>
        <v>495</v>
      </c>
      <c r="AA28" s="6"/>
      <c r="AB28" s="6">
        <v>473.6</v>
      </c>
      <c r="AC28" s="6"/>
      <c r="AD28" s="14">
        <f t="shared" si="3"/>
        <v>21.399999999999977</v>
      </c>
      <c r="AG28" s="6" t="s">
        <v>204</v>
      </c>
      <c r="AH28" s="6">
        <v>73</v>
      </c>
      <c r="AI28" s="6"/>
      <c r="AJ28" s="14">
        <f t="shared" si="5"/>
        <v>401.5</v>
      </c>
      <c r="AK28" s="6"/>
      <c r="AL28" s="14">
        <v>387.9</v>
      </c>
      <c r="AM28" s="6"/>
      <c r="AN28" s="14">
        <f t="shared" si="4"/>
        <v>13.600000000000023</v>
      </c>
    </row>
    <row r="29" spans="1:40" x14ac:dyDescent="0.2">
      <c r="A29" s="3"/>
      <c r="C29" s="6" t="s">
        <v>5</v>
      </c>
      <c r="D29" s="7">
        <v>100</v>
      </c>
      <c r="E29" s="7"/>
      <c r="F29" s="8">
        <f t="shared" si="7"/>
        <v>550</v>
      </c>
      <c r="G29" s="6"/>
      <c r="H29" s="9">
        <v>547.5</v>
      </c>
      <c r="I29" s="6"/>
      <c r="J29" s="10">
        <f t="shared" si="0"/>
        <v>2.5</v>
      </c>
      <c r="L29" s="29"/>
      <c r="W29" s="6" t="s">
        <v>119</v>
      </c>
      <c r="X29" s="6">
        <v>87</v>
      </c>
      <c r="Y29" s="7"/>
      <c r="Z29" s="14">
        <f t="shared" si="6"/>
        <v>478.5</v>
      </c>
      <c r="AA29" s="6"/>
      <c r="AB29" s="6">
        <v>453.3</v>
      </c>
      <c r="AC29" s="6"/>
      <c r="AD29" s="14">
        <f t="shared" si="3"/>
        <v>25.199999999999989</v>
      </c>
      <c r="AG29" s="6" t="s">
        <v>207</v>
      </c>
      <c r="AH29" s="6">
        <v>73</v>
      </c>
      <c r="AI29" s="6"/>
      <c r="AJ29" s="14">
        <f t="shared" si="5"/>
        <v>401.5</v>
      </c>
      <c r="AK29" s="6"/>
      <c r="AL29" s="14">
        <v>387.1</v>
      </c>
      <c r="AM29" s="6"/>
      <c r="AN29" s="14">
        <f t="shared" si="4"/>
        <v>14.399999999999977</v>
      </c>
    </row>
    <row r="30" spans="1:40" x14ac:dyDescent="0.2">
      <c r="A30" s="3"/>
      <c r="C30" s="6" t="s">
        <v>54</v>
      </c>
      <c r="D30" s="7">
        <v>76</v>
      </c>
      <c r="E30" s="7"/>
      <c r="F30" s="8">
        <f t="shared" si="7"/>
        <v>418</v>
      </c>
      <c r="G30" s="6"/>
      <c r="H30" s="9">
        <v>412.6</v>
      </c>
      <c r="I30" s="6"/>
      <c r="J30" s="10">
        <f t="shared" si="0"/>
        <v>5.3999999999999773</v>
      </c>
      <c r="L30" s="29"/>
      <c r="W30" s="6" t="s">
        <v>93</v>
      </c>
      <c r="X30" s="6">
        <v>110</v>
      </c>
      <c r="Y30" s="7"/>
      <c r="Z30" s="14">
        <f t="shared" si="6"/>
        <v>605</v>
      </c>
      <c r="AA30" s="6"/>
      <c r="AB30" s="14">
        <v>570.6</v>
      </c>
      <c r="AC30" s="6"/>
      <c r="AD30" s="14">
        <f t="shared" si="3"/>
        <v>34.399999999999977</v>
      </c>
      <c r="AG30" s="6" t="s">
        <v>222</v>
      </c>
      <c r="AH30" s="6">
        <v>74</v>
      </c>
      <c r="AI30" s="6"/>
      <c r="AJ30" s="14">
        <f t="shared" si="5"/>
        <v>407</v>
      </c>
      <c r="AK30" s="6"/>
      <c r="AL30" s="14">
        <v>349.4</v>
      </c>
      <c r="AM30" s="6"/>
      <c r="AN30" s="14">
        <f t="shared" si="4"/>
        <v>57.600000000000023</v>
      </c>
    </row>
    <row r="31" spans="1:40" x14ac:dyDescent="0.2">
      <c r="C31" s="6" t="s">
        <v>29</v>
      </c>
      <c r="D31" s="7">
        <v>85</v>
      </c>
      <c r="E31" s="7"/>
      <c r="F31" s="8">
        <f t="shared" si="7"/>
        <v>467.5</v>
      </c>
      <c r="G31" s="6"/>
      <c r="H31" s="9">
        <v>460.5</v>
      </c>
      <c r="I31" s="6"/>
      <c r="J31" s="10">
        <f t="shared" si="0"/>
        <v>7</v>
      </c>
      <c r="L31" s="29"/>
      <c r="W31" s="6" t="s">
        <v>117</v>
      </c>
      <c r="X31" s="6">
        <v>92</v>
      </c>
      <c r="Y31" s="7"/>
      <c r="Z31" s="14">
        <f t="shared" si="6"/>
        <v>506</v>
      </c>
      <c r="AA31" s="6"/>
      <c r="AB31" s="6">
        <v>471.6</v>
      </c>
      <c r="AC31" s="6"/>
      <c r="AD31" s="14">
        <f t="shared" si="3"/>
        <v>34.399999999999977</v>
      </c>
      <c r="AG31" s="6" t="s">
        <v>198</v>
      </c>
      <c r="AH31" s="6">
        <v>75</v>
      </c>
      <c r="AI31" s="6"/>
      <c r="AJ31" s="14">
        <f t="shared" si="5"/>
        <v>412.5</v>
      </c>
      <c r="AK31" s="6"/>
      <c r="AL31" s="14">
        <v>403.1</v>
      </c>
      <c r="AM31" s="6"/>
      <c r="AN31" s="14">
        <f t="shared" si="4"/>
        <v>9.3999999999999773</v>
      </c>
    </row>
    <row r="32" spans="1:40" x14ac:dyDescent="0.2">
      <c r="C32" s="6" t="s">
        <v>39</v>
      </c>
      <c r="D32" s="7">
        <v>79</v>
      </c>
      <c r="E32" s="7"/>
      <c r="F32" s="8">
        <f t="shared" si="7"/>
        <v>434.5</v>
      </c>
      <c r="G32" s="6"/>
      <c r="H32" s="9">
        <v>424.2</v>
      </c>
      <c r="I32" s="6"/>
      <c r="J32" s="10">
        <f t="shared" si="0"/>
        <v>10.300000000000011</v>
      </c>
      <c r="L32" s="29"/>
      <c r="W32" s="11" t="s">
        <v>167</v>
      </c>
      <c r="X32" s="15">
        <v>72</v>
      </c>
      <c r="Y32" s="7"/>
      <c r="Z32" s="14">
        <f t="shared" si="6"/>
        <v>396</v>
      </c>
      <c r="AA32" s="6"/>
      <c r="AB32" s="14">
        <v>361.5</v>
      </c>
      <c r="AC32" s="6"/>
      <c r="AD32" s="14">
        <f t="shared" si="3"/>
        <v>34.5</v>
      </c>
      <c r="AG32" s="6" t="s">
        <v>209</v>
      </c>
      <c r="AH32" s="6">
        <v>75</v>
      </c>
      <c r="AI32" s="6"/>
      <c r="AJ32" s="14">
        <f t="shared" si="5"/>
        <v>412.5</v>
      </c>
      <c r="AK32" s="6"/>
      <c r="AL32" s="14">
        <v>379.2</v>
      </c>
      <c r="AM32" s="6"/>
      <c r="AN32" s="14">
        <f t="shared" si="4"/>
        <v>33.300000000000011</v>
      </c>
    </row>
    <row r="33" spans="1:40" x14ac:dyDescent="0.2">
      <c r="C33" s="6" t="s">
        <v>44</v>
      </c>
      <c r="D33" s="7">
        <v>74</v>
      </c>
      <c r="E33" s="7"/>
      <c r="F33" s="8">
        <f t="shared" si="7"/>
        <v>407</v>
      </c>
      <c r="G33" s="6"/>
      <c r="H33" s="9">
        <v>396.7</v>
      </c>
      <c r="I33" s="6"/>
      <c r="J33" s="10">
        <f t="shared" si="0"/>
        <v>10.300000000000011</v>
      </c>
      <c r="L33" s="29"/>
      <c r="W33" s="6" t="s">
        <v>80</v>
      </c>
      <c r="X33" s="6">
        <v>116</v>
      </c>
      <c r="Y33" s="7"/>
      <c r="Z33" s="14">
        <f t="shared" si="6"/>
        <v>638</v>
      </c>
      <c r="AA33" s="6"/>
      <c r="AB33" s="6">
        <v>603.1</v>
      </c>
      <c r="AC33" s="6"/>
      <c r="AD33" s="14">
        <f t="shared" si="3"/>
        <v>34.899999999999977</v>
      </c>
      <c r="AG33" s="6" t="s">
        <v>181</v>
      </c>
      <c r="AH33" s="6">
        <v>76</v>
      </c>
      <c r="AI33" s="6"/>
      <c r="AJ33" s="14">
        <f t="shared" si="5"/>
        <v>418</v>
      </c>
      <c r="AK33" s="6"/>
      <c r="AL33" s="14">
        <v>450</v>
      </c>
      <c r="AM33" s="6"/>
      <c r="AN33" s="14">
        <f t="shared" si="4"/>
        <v>-32</v>
      </c>
    </row>
    <row r="34" spans="1:40" x14ac:dyDescent="0.2">
      <c r="C34" s="6" t="s">
        <v>7</v>
      </c>
      <c r="D34" s="7">
        <v>99</v>
      </c>
      <c r="E34" s="7"/>
      <c r="F34" s="8">
        <f t="shared" si="7"/>
        <v>544.5</v>
      </c>
      <c r="G34" s="6"/>
      <c r="H34" s="9">
        <v>523.6</v>
      </c>
      <c r="I34" s="6"/>
      <c r="J34" s="10">
        <f t="shared" si="0"/>
        <v>20.899999999999977</v>
      </c>
      <c r="L34" s="29"/>
      <c r="W34" s="6" t="s">
        <v>95</v>
      </c>
      <c r="X34" s="6">
        <v>105</v>
      </c>
      <c r="Y34" s="7"/>
      <c r="Z34" s="14">
        <f t="shared" si="6"/>
        <v>577.5</v>
      </c>
      <c r="AA34" s="6"/>
      <c r="AB34" s="14">
        <v>542.6</v>
      </c>
      <c r="AC34" s="6"/>
      <c r="AD34" s="14">
        <f t="shared" si="3"/>
        <v>34.899999999999977</v>
      </c>
      <c r="AG34" s="6" t="s">
        <v>195</v>
      </c>
      <c r="AH34" s="6">
        <v>76</v>
      </c>
      <c r="AI34" s="6"/>
      <c r="AJ34" s="14">
        <f t="shared" si="5"/>
        <v>418</v>
      </c>
      <c r="AK34" s="6"/>
      <c r="AL34" s="6">
        <v>408.9</v>
      </c>
      <c r="AM34" s="6"/>
      <c r="AN34" s="14">
        <f t="shared" si="4"/>
        <v>9.1000000000000227</v>
      </c>
    </row>
    <row r="35" spans="1:40" x14ac:dyDescent="0.2">
      <c r="C35" s="6" t="s">
        <v>35</v>
      </c>
      <c r="D35" s="7">
        <v>91</v>
      </c>
      <c r="E35" s="7"/>
      <c r="F35" s="8">
        <f t="shared" si="7"/>
        <v>500.5</v>
      </c>
      <c r="G35" s="6"/>
      <c r="H35" s="9">
        <v>479.2</v>
      </c>
      <c r="I35" s="6"/>
      <c r="J35" s="10">
        <f t="shared" si="0"/>
        <v>21.300000000000011</v>
      </c>
      <c r="L35" s="29"/>
      <c r="W35" s="6" t="s">
        <v>85</v>
      </c>
      <c r="X35" s="6">
        <v>114</v>
      </c>
      <c r="Y35" s="6"/>
      <c r="Z35" s="14">
        <f t="shared" si="6"/>
        <v>627</v>
      </c>
      <c r="AA35" s="6"/>
      <c r="AB35" s="6">
        <v>591.4</v>
      </c>
      <c r="AC35" s="6"/>
      <c r="AD35" s="14">
        <f t="shared" si="3"/>
        <v>35.600000000000023</v>
      </c>
      <c r="AG35" s="6" t="s">
        <v>214</v>
      </c>
      <c r="AH35" s="6">
        <v>76</v>
      </c>
      <c r="AI35" s="6"/>
      <c r="AJ35" s="14">
        <f t="shared" si="5"/>
        <v>418</v>
      </c>
      <c r="AK35" s="6"/>
      <c r="AL35" s="14">
        <v>370.2</v>
      </c>
      <c r="AM35" s="6"/>
      <c r="AN35" s="14">
        <f t="shared" si="4"/>
        <v>47.800000000000011</v>
      </c>
    </row>
    <row r="36" spans="1:40" x14ac:dyDescent="0.2">
      <c r="C36" s="6" t="s">
        <v>6</v>
      </c>
      <c r="D36" s="7">
        <v>95</v>
      </c>
      <c r="E36" s="7"/>
      <c r="F36" s="8">
        <f t="shared" si="7"/>
        <v>522.5</v>
      </c>
      <c r="G36" s="6"/>
      <c r="H36" s="9">
        <v>499.3</v>
      </c>
      <c r="I36" s="6"/>
      <c r="J36" s="10">
        <f t="shared" si="0"/>
        <v>23.199999999999989</v>
      </c>
      <c r="L36" s="29"/>
      <c r="W36" s="6" t="s">
        <v>42</v>
      </c>
      <c r="X36" s="6">
        <v>92</v>
      </c>
      <c r="Y36" s="7"/>
      <c r="Z36" s="14">
        <f t="shared" si="6"/>
        <v>506</v>
      </c>
      <c r="AA36" s="6"/>
      <c r="AB36" s="6">
        <v>470.4</v>
      </c>
      <c r="AC36" s="6"/>
      <c r="AD36" s="14">
        <f t="shared" si="3"/>
        <v>35.600000000000023</v>
      </c>
      <c r="AG36" s="6" t="s">
        <v>206</v>
      </c>
      <c r="AH36" s="6">
        <v>78</v>
      </c>
      <c r="AI36" s="6"/>
      <c r="AJ36" s="14">
        <f t="shared" si="5"/>
        <v>429</v>
      </c>
      <c r="AK36" s="6"/>
      <c r="AL36" s="14">
        <v>387.3</v>
      </c>
      <c r="AM36" s="6"/>
      <c r="AN36" s="14">
        <f t="shared" si="4"/>
        <v>41.699999999999989</v>
      </c>
    </row>
    <row r="37" spans="1:40" x14ac:dyDescent="0.2">
      <c r="C37" s="11" t="s">
        <v>153</v>
      </c>
      <c r="D37" s="7">
        <v>75</v>
      </c>
      <c r="E37" s="7"/>
      <c r="F37" s="8">
        <f>+(D37*$D$3)</f>
        <v>412.5</v>
      </c>
      <c r="G37" s="6"/>
      <c r="H37" s="9">
        <v>389.2</v>
      </c>
      <c r="I37" s="6"/>
      <c r="J37" s="10">
        <f t="shared" ref="J37:J68" si="8">+F37-H37</f>
        <v>23.300000000000011</v>
      </c>
      <c r="L37" s="29"/>
      <c r="W37" s="6" t="s">
        <v>108</v>
      </c>
      <c r="X37" s="6">
        <v>97</v>
      </c>
      <c r="Y37" s="7"/>
      <c r="Z37" s="14">
        <f t="shared" si="6"/>
        <v>533.5</v>
      </c>
      <c r="AA37" s="6"/>
      <c r="AB37" s="14">
        <v>497.2</v>
      </c>
      <c r="AC37" s="6"/>
      <c r="AD37" s="14">
        <f t="shared" ref="AD37:AD68" si="9">+Z37-AB37</f>
        <v>36.300000000000011</v>
      </c>
      <c r="AG37" s="6" t="s">
        <v>135</v>
      </c>
      <c r="AH37" s="6">
        <v>78</v>
      </c>
      <c r="AI37" s="6"/>
      <c r="AJ37" s="14">
        <f t="shared" si="5"/>
        <v>429</v>
      </c>
      <c r="AK37" s="6"/>
      <c r="AL37" s="14">
        <v>369.5</v>
      </c>
      <c r="AM37" s="6"/>
      <c r="AN37" s="14">
        <f t="shared" ref="AN37:AN68" si="10">+AJ37-AL37</f>
        <v>59.5</v>
      </c>
    </row>
    <row r="38" spans="1:40" x14ac:dyDescent="0.2">
      <c r="C38" s="6" t="s">
        <v>28</v>
      </c>
      <c r="D38" s="7">
        <v>86</v>
      </c>
      <c r="E38" s="7"/>
      <c r="F38" s="8">
        <f>+D38*$D$3</f>
        <v>473</v>
      </c>
      <c r="G38" s="6"/>
      <c r="H38" s="9">
        <v>448.3</v>
      </c>
      <c r="I38" s="6"/>
      <c r="J38" s="10">
        <f t="shared" si="8"/>
        <v>24.699999999999989</v>
      </c>
      <c r="L38" s="29"/>
      <c r="W38" s="6" t="s">
        <v>122</v>
      </c>
      <c r="X38" s="6">
        <v>91</v>
      </c>
      <c r="Y38" s="7"/>
      <c r="Z38" s="14">
        <f t="shared" si="6"/>
        <v>500.5</v>
      </c>
      <c r="AA38" s="6"/>
      <c r="AB38" s="6">
        <v>462.4</v>
      </c>
      <c r="AC38" s="6"/>
      <c r="AD38" s="14">
        <f t="shared" si="9"/>
        <v>38.100000000000023</v>
      </c>
      <c r="AG38" s="6" t="s">
        <v>199</v>
      </c>
      <c r="AH38" s="6">
        <v>79</v>
      </c>
      <c r="AI38" s="6"/>
      <c r="AJ38" s="14">
        <f t="shared" si="5"/>
        <v>434.5</v>
      </c>
      <c r="AK38" s="6"/>
      <c r="AL38" s="14">
        <v>400.8</v>
      </c>
      <c r="AM38" s="6"/>
      <c r="AN38" s="14">
        <f t="shared" si="10"/>
        <v>33.699999999999989</v>
      </c>
    </row>
    <row r="39" spans="1:40" x14ac:dyDescent="0.2">
      <c r="C39" s="6" t="s">
        <v>3</v>
      </c>
      <c r="D39" s="7">
        <v>103</v>
      </c>
      <c r="E39" s="7"/>
      <c r="F39" s="8">
        <f>+D39*$D$3</f>
        <v>566.5</v>
      </c>
      <c r="G39" s="6"/>
      <c r="H39" s="9">
        <v>540.79999999999995</v>
      </c>
      <c r="I39" s="6"/>
      <c r="J39" s="10">
        <f t="shared" si="8"/>
        <v>25.700000000000045</v>
      </c>
      <c r="L39" s="29"/>
      <c r="W39" s="6" t="s">
        <v>110</v>
      </c>
      <c r="X39" s="6">
        <v>106</v>
      </c>
      <c r="Y39" s="7"/>
      <c r="Z39" s="14">
        <f t="shared" si="6"/>
        <v>583</v>
      </c>
      <c r="AA39" s="6"/>
      <c r="AB39" s="14">
        <v>542.79999999999995</v>
      </c>
      <c r="AC39" s="6"/>
      <c r="AD39" s="14">
        <f t="shared" si="9"/>
        <v>40.200000000000045</v>
      </c>
      <c r="AG39" s="6" t="s">
        <v>212</v>
      </c>
      <c r="AH39" s="6">
        <v>80</v>
      </c>
      <c r="AI39" s="6"/>
      <c r="AJ39" s="14">
        <f t="shared" si="5"/>
        <v>440</v>
      </c>
      <c r="AK39" s="6"/>
      <c r="AL39" s="14">
        <v>374.9</v>
      </c>
      <c r="AM39" s="6"/>
      <c r="AN39" s="14">
        <f t="shared" si="10"/>
        <v>65.100000000000023</v>
      </c>
    </row>
    <row r="40" spans="1:40" x14ac:dyDescent="0.2">
      <c r="A40" s="3"/>
      <c r="B40" s="1"/>
      <c r="C40" s="28" t="s">
        <v>52</v>
      </c>
      <c r="D40" s="7">
        <v>80</v>
      </c>
      <c r="E40" s="7"/>
      <c r="F40" s="8">
        <f>+D40*$D$3</f>
        <v>440</v>
      </c>
      <c r="G40" s="6"/>
      <c r="H40" s="9">
        <v>413.1</v>
      </c>
      <c r="I40" s="6"/>
      <c r="J40" s="10">
        <f t="shared" si="8"/>
        <v>26.899999999999977</v>
      </c>
      <c r="L40" s="29"/>
      <c r="W40" s="11" t="s">
        <v>171</v>
      </c>
      <c r="X40" s="15">
        <v>57</v>
      </c>
      <c r="Y40" s="6"/>
      <c r="Z40" s="14">
        <f t="shared" si="6"/>
        <v>313.5</v>
      </c>
      <c r="AA40" s="6"/>
      <c r="AB40" s="14">
        <v>273</v>
      </c>
      <c r="AC40" s="6"/>
      <c r="AD40" s="14">
        <f t="shared" si="9"/>
        <v>40.5</v>
      </c>
      <c r="AG40" s="6" t="s">
        <v>220</v>
      </c>
      <c r="AH40" s="6">
        <v>80</v>
      </c>
      <c r="AI40" s="6"/>
      <c r="AJ40" s="14">
        <f t="shared" si="5"/>
        <v>440</v>
      </c>
      <c r="AK40" s="6"/>
      <c r="AL40" s="14">
        <v>354</v>
      </c>
      <c r="AM40" s="6"/>
      <c r="AN40" s="14">
        <f t="shared" si="10"/>
        <v>86</v>
      </c>
    </row>
    <row r="41" spans="1:40" x14ac:dyDescent="0.2">
      <c r="B41" s="3">
        <f>+F41</f>
        <v>495</v>
      </c>
      <c r="C41" s="27" t="s">
        <v>55</v>
      </c>
      <c r="D41" s="7">
        <v>90</v>
      </c>
      <c r="E41" s="7"/>
      <c r="F41" s="8">
        <f>+D41*$D$3</f>
        <v>495</v>
      </c>
      <c r="G41" s="6"/>
      <c r="H41" s="9">
        <v>467.5</v>
      </c>
      <c r="I41" s="6"/>
      <c r="J41" s="10">
        <f t="shared" si="8"/>
        <v>27.5</v>
      </c>
      <c r="L41" s="29"/>
      <c r="W41" s="6" t="s">
        <v>124</v>
      </c>
      <c r="X41" s="6">
        <v>96</v>
      </c>
      <c r="Y41" s="7"/>
      <c r="Z41" s="14">
        <f t="shared" si="6"/>
        <v>528</v>
      </c>
      <c r="AA41" s="6"/>
      <c r="AB41" s="6">
        <v>487.2</v>
      </c>
      <c r="AC41" s="6"/>
      <c r="AD41" s="14">
        <f t="shared" si="9"/>
        <v>40.800000000000011</v>
      </c>
      <c r="AG41" s="6" t="s">
        <v>180</v>
      </c>
      <c r="AH41" s="6">
        <v>81</v>
      </c>
      <c r="AI41" s="6"/>
      <c r="AJ41" s="14">
        <f t="shared" si="5"/>
        <v>445.5</v>
      </c>
      <c r="AK41" s="6"/>
      <c r="AL41" s="14">
        <v>463.3</v>
      </c>
      <c r="AM41" s="6"/>
      <c r="AN41" s="14">
        <f t="shared" si="10"/>
        <v>-17.800000000000011</v>
      </c>
    </row>
    <row r="42" spans="1:40" x14ac:dyDescent="0.2">
      <c r="C42" s="11" t="s">
        <v>150</v>
      </c>
      <c r="D42" s="7">
        <v>57</v>
      </c>
      <c r="E42" s="7"/>
      <c r="F42" s="8">
        <f>+(D42*$D$3)</f>
        <v>313.5</v>
      </c>
      <c r="G42" s="6"/>
      <c r="H42" s="9">
        <v>285.89999999999998</v>
      </c>
      <c r="I42" s="6"/>
      <c r="J42" s="10">
        <f t="shared" si="8"/>
        <v>27.600000000000023</v>
      </c>
      <c r="L42" s="29"/>
      <c r="V42" s="3">
        <f>+Z42</f>
        <v>671</v>
      </c>
      <c r="W42" s="27" t="s">
        <v>78</v>
      </c>
      <c r="X42" s="6">
        <v>122</v>
      </c>
      <c r="Y42" s="6"/>
      <c r="Z42" s="14">
        <f t="shared" si="6"/>
        <v>671</v>
      </c>
      <c r="AA42" s="6"/>
      <c r="AB42" s="6">
        <v>629.5</v>
      </c>
      <c r="AC42" s="6"/>
      <c r="AD42" s="14">
        <f t="shared" si="9"/>
        <v>41.5</v>
      </c>
      <c r="AG42" s="6" t="s">
        <v>185</v>
      </c>
      <c r="AH42" s="6">
        <v>81</v>
      </c>
      <c r="AI42" s="6"/>
      <c r="AJ42" s="14">
        <f t="shared" si="5"/>
        <v>445.5</v>
      </c>
      <c r="AK42" s="6"/>
      <c r="AL42" s="14">
        <v>430.2</v>
      </c>
      <c r="AM42" s="6"/>
      <c r="AN42" s="14">
        <f t="shared" si="10"/>
        <v>15.300000000000011</v>
      </c>
    </row>
    <row r="43" spans="1:40" x14ac:dyDescent="0.2">
      <c r="C43" s="6" t="s">
        <v>53</v>
      </c>
      <c r="D43" s="7">
        <v>76</v>
      </c>
      <c r="E43" s="7"/>
      <c r="F43" s="8">
        <f>+D43*$D$3</f>
        <v>418</v>
      </c>
      <c r="G43" s="6"/>
      <c r="H43" s="9">
        <v>390.3</v>
      </c>
      <c r="I43" s="6"/>
      <c r="J43" s="10">
        <f t="shared" si="8"/>
        <v>27.699999999999989</v>
      </c>
      <c r="L43" s="29"/>
      <c r="W43" s="6" t="s">
        <v>94</v>
      </c>
      <c r="X43" s="6">
        <v>106</v>
      </c>
      <c r="Y43" s="7"/>
      <c r="Z43" s="14">
        <f t="shared" si="6"/>
        <v>583</v>
      </c>
      <c r="AA43" s="6"/>
      <c r="AB43" s="14">
        <v>541.4</v>
      </c>
      <c r="AC43" s="6"/>
      <c r="AD43" s="14">
        <f t="shared" si="9"/>
        <v>41.600000000000023</v>
      </c>
      <c r="AG43" s="6" t="s">
        <v>187</v>
      </c>
      <c r="AH43" s="6">
        <v>81</v>
      </c>
      <c r="AI43" s="6"/>
      <c r="AJ43" s="14">
        <f t="shared" si="5"/>
        <v>445.5</v>
      </c>
      <c r="AK43" s="6"/>
      <c r="AL43" s="14">
        <v>424.8</v>
      </c>
      <c r="AM43" s="6"/>
      <c r="AN43" s="14">
        <f t="shared" si="10"/>
        <v>20.699999999999989</v>
      </c>
    </row>
    <row r="44" spans="1:40" x14ac:dyDescent="0.2">
      <c r="C44" s="11" t="s">
        <v>155</v>
      </c>
      <c r="D44" s="7">
        <v>73</v>
      </c>
      <c r="E44" s="7"/>
      <c r="F44" s="8">
        <f>+(D44*$D$3)</f>
        <v>401.5</v>
      </c>
      <c r="G44" s="6"/>
      <c r="H44" s="9">
        <v>373.8</v>
      </c>
      <c r="I44" s="6"/>
      <c r="J44" s="10">
        <f t="shared" si="8"/>
        <v>27.699999999999989</v>
      </c>
      <c r="L44" s="29"/>
      <c r="W44" s="6" t="s">
        <v>131</v>
      </c>
      <c r="X44" s="6">
        <v>88</v>
      </c>
      <c r="Y44" s="7"/>
      <c r="Z44" s="14">
        <f t="shared" si="6"/>
        <v>484</v>
      </c>
      <c r="AA44" s="6"/>
      <c r="AB44" s="6">
        <v>442.2</v>
      </c>
      <c r="AC44" s="6"/>
      <c r="AD44" s="14">
        <f t="shared" si="9"/>
        <v>41.800000000000011</v>
      </c>
      <c r="AG44" s="6" t="s">
        <v>191</v>
      </c>
      <c r="AH44" s="6">
        <v>81</v>
      </c>
      <c r="AI44" s="6"/>
      <c r="AJ44" s="14">
        <f t="shared" si="5"/>
        <v>445.5</v>
      </c>
      <c r="AK44" s="6"/>
      <c r="AL44" s="14">
        <v>418.2</v>
      </c>
      <c r="AM44" s="6"/>
      <c r="AN44" s="14">
        <f t="shared" si="10"/>
        <v>27.300000000000011</v>
      </c>
    </row>
    <row r="45" spans="1:40" x14ac:dyDescent="0.2">
      <c r="C45" s="6" t="s">
        <v>30</v>
      </c>
      <c r="D45" s="7">
        <v>90</v>
      </c>
      <c r="E45" s="7"/>
      <c r="F45" s="8">
        <f t="shared" ref="F45:F61" si="11">+D45*$D$3</f>
        <v>495</v>
      </c>
      <c r="G45" s="6"/>
      <c r="H45" s="9">
        <v>467.2</v>
      </c>
      <c r="I45" s="6"/>
      <c r="J45" s="10">
        <f t="shared" si="8"/>
        <v>27.800000000000011</v>
      </c>
      <c r="L45" s="29"/>
      <c r="W45" s="6" t="s">
        <v>130</v>
      </c>
      <c r="X45" s="6">
        <v>88</v>
      </c>
      <c r="Y45" s="7"/>
      <c r="Z45" s="14">
        <f t="shared" si="6"/>
        <v>484</v>
      </c>
      <c r="AA45" s="6"/>
      <c r="AB45" s="6">
        <v>441.7</v>
      </c>
      <c r="AC45" s="6"/>
      <c r="AD45" s="14">
        <f t="shared" si="9"/>
        <v>42.300000000000011</v>
      </c>
      <c r="AG45" s="6" t="s">
        <v>192</v>
      </c>
      <c r="AH45" s="6">
        <v>81</v>
      </c>
      <c r="AI45" s="6"/>
      <c r="AJ45" s="14">
        <f t="shared" si="5"/>
        <v>445.5</v>
      </c>
      <c r="AK45" s="6"/>
      <c r="AL45" s="14">
        <v>417.8</v>
      </c>
      <c r="AM45" s="6"/>
      <c r="AN45" s="14">
        <f t="shared" si="10"/>
        <v>27.699999999999989</v>
      </c>
    </row>
    <row r="46" spans="1:40" x14ac:dyDescent="0.2">
      <c r="C46" s="6" t="s">
        <v>58</v>
      </c>
      <c r="D46" s="7">
        <v>82</v>
      </c>
      <c r="E46" s="7"/>
      <c r="F46" s="8">
        <f t="shared" si="11"/>
        <v>451</v>
      </c>
      <c r="G46" s="6"/>
      <c r="H46" s="9">
        <v>422.8</v>
      </c>
      <c r="I46" s="6"/>
      <c r="J46" s="10">
        <f t="shared" si="8"/>
        <v>28.199999999999989</v>
      </c>
      <c r="L46" s="29"/>
      <c r="W46" s="6" t="s">
        <v>112</v>
      </c>
      <c r="X46" s="6">
        <v>91</v>
      </c>
      <c r="Y46" s="7"/>
      <c r="Z46" s="14">
        <f t="shared" si="6"/>
        <v>500.5</v>
      </c>
      <c r="AA46" s="6"/>
      <c r="AB46" s="6">
        <v>457.2</v>
      </c>
      <c r="AC46" s="6"/>
      <c r="AD46" s="14">
        <f t="shared" si="9"/>
        <v>43.300000000000011</v>
      </c>
      <c r="AG46" s="6" t="s">
        <v>193</v>
      </c>
      <c r="AH46" s="6">
        <v>81</v>
      </c>
      <c r="AI46" s="6"/>
      <c r="AJ46" s="14">
        <f t="shared" si="5"/>
        <v>445.5</v>
      </c>
      <c r="AK46" s="6"/>
      <c r="AL46" s="14">
        <v>415.7</v>
      </c>
      <c r="AM46" s="6"/>
      <c r="AN46" s="14">
        <f t="shared" si="10"/>
        <v>29.800000000000011</v>
      </c>
    </row>
    <row r="47" spans="1:40" x14ac:dyDescent="0.2">
      <c r="C47" s="6" t="s">
        <v>36</v>
      </c>
      <c r="D47" s="7">
        <v>83</v>
      </c>
      <c r="E47" s="7"/>
      <c r="F47" s="8">
        <f t="shared" si="11"/>
        <v>456.5</v>
      </c>
      <c r="G47" s="6"/>
      <c r="H47" s="9">
        <v>424.8</v>
      </c>
      <c r="I47" s="6"/>
      <c r="J47" s="10">
        <f t="shared" si="8"/>
        <v>31.699999999999989</v>
      </c>
      <c r="L47" s="29"/>
      <c r="P47" s="4"/>
      <c r="W47" s="6" t="s">
        <v>128</v>
      </c>
      <c r="X47" s="6">
        <v>94</v>
      </c>
      <c r="Y47" s="7"/>
      <c r="Z47" s="14">
        <f t="shared" si="6"/>
        <v>517</v>
      </c>
      <c r="AA47" s="6"/>
      <c r="AB47" s="6">
        <v>471.9</v>
      </c>
      <c r="AC47" s="6"/>
      <c r="AD47" s="14">
        <f t="shared" si="9"/>
        <v>45.100000000000023</v>
      </c>
      <c r="AG47" s="6" t="s">
        <v>232</v>
      </c>
      <c r="AH47" s="6">
        <v>81</v>
      </c>
      <c r="AI47" s="6"/>
      <c r="AJ47" s="14">
        <f t="shared" si="5"/>
        <v>445.5</v>
      </c>
      <c r="AK47" s="6"/>
      <c r="AL47" s="14">
        <v>388.6</v>
      </c>
      <c r="AM47" s="6"/>
      <c r="AN47" s="14">
        <f t="shared" si="10"/>
        <v>56.899999999999977</v>
      </c>
    </row>
    <row r="48" spans="1:40" x14ac:dyDescent="0.2">
      <c r="C48" s="6" t="s">
        <v>48</v>
      </c>
      <c r="D48" s="7">
        <v>89</v>
      </c>
      <c r="E48" s="7"/>
      <c r="F48" s="8">
        <f t="shared" si="11"/>
        <v>489.5</v>
      </c>
      <c r="G48" s="6"/>
      <c r="H48" s="9">
        <v>454.6</v>
      </c>
      <c r="I48" s="6"/>
      <c r="J48" s="10">
        <f t="shared" si="8"/>
        <v>34.899999999999977</v>
      </c>
      <c r="L48" s="29"/>
      <c r="V48" s="3"/>
      <c r="W48" s="6" t="s">
        <v>96</v>
      </c>
      <c r="X48" s="6">
        <v>106</v>
      </c>
      <c r="Y48" s="7"/>
      <c r="Z48" s="14">
        <f t="shared" si="6"/>
        <v>583</v>
      </c>
      <c r="AA48" s="6"/>
      <c r="AB48" s="14">
        <v>535.29999999999995</v>
      </c>
      <c r="AC48" s="6"/>
      <c r="AD48" s="14">
        <f t="shared" si="9"/>
        <v>47.700000000000045</v>
      </c>
      <c r="AG48" s="6" t="s">
        <v>182</v>
      </c>
      <c r="AH48" s="6">
        <v>82</v>
      </c>
      <c r="AI48" s="6"/>
      <c r="AJ48" s="14">
        <f t="shared" si="5"/>
        <v>451</v>
      </c>
      <c r="AK48" s="6"/>
      <c r="AL48" s="14">
        <v>442</v>
      </c>
      <c r="AM48" s="6"/>
      <c r="AN48" s="14">
        <f t="shared" si="10"/>
        <v>9</v>
      </c>
    </row>
    <row r="49" spans="2:40" x14ac:dyDescent="0.2">
      <c r="B49" s="1"/>
      <c r="C49" s="6" t="s">
        <v>25</v>
      </c>
      <c r="D49" s="7">
        <v>92</v>
      </c>
      <c r="E49" s="7"/>
      <c r="F49" s="8">
        <f t="shared" si="11"/>
        <v>506</v>
      </c>
      <c r="G49" s="6"/>
      <c r="H49" s="9">
        <v>470.3</v>
      </c>
      <c r="I49" s="6"/>
      <c r="J49" s="10">
        <f t="shared" si="8"/>
        <v>35.699999999999989</v>
      </c>
      <c r="L49" s="29"/>
      <c r="W49" s="6" t="s">
        <v>121</v>
      </c>
      <c r="X49" s="6">
        <v>96</v>
      </c>
      <c r="Y49" s="7"/>
      <c r="Z49" s="14">
        <f t="shared" si="6"/>
        <v>528</v>
      </c>
      <c r="AA49" s="6"/>
      <c r="AB49" s="6">
        <v>480</v>
      </c>
      <c r="AC49" s="6"/>
      <c r="AD49" s="14">
        <f t="shared" si="9"/>
        <v>48</v>
      </c>
      <c r="AG49" s="6" t="s">
        <v>188</v>
      </c>
      <c r="AH49" s="6">
        <v>82</v>
      </c>
      <c r="AI49" s="6"/>
      <c r="AJ49" s="14">
        <f t="shared" si="5"/>
        <v>451</v>
      </c>
      <c r="AK49" s="6"/>
      <c r="AL49" s="14">
        <v>424.7</v>
      </c>
      <c r="AM49" s="6"/>
      <c r="AN49" s="14">
        <f t="shared" si="10"/>
        <v>26.300000000000011</v>
      </c>
    </row>
    <row r="50" spans="2:40" x14ac:dyDescent="0.2">
      <c r="C50" s="6" t="s">
        <v>2</v>
      </c>
      <c r="D50" s="7">
        <v>107</v>
      </c>
      <c r="E50" s="7"/>
      <c r="F50" s="8">
        <f t="shared" si="11"/>
        <v>588.5</v>
      </c>
      <c r="G50" s="6"/>
      <c r="H50" s="9">
        <v>551.20000000000005</v>
      </c>
      <c r="I50" s="6"/>
      <c r="J50" s="10">
        <f t="shared" si="8"/>
        <v>37.299999999999955</v>
      </c>
      <c r="L50" s="29"/>
      <c r="V50" s="3">
        <f>+Z50</f>
        <v>522.5</v>
      </c>
      <c r="W50" s="27" t="s">
        <v>113</v>
      </c>
      <c r="X50" s="6">
        <v>95</v>
      </c>
      <c r="Y50" s="7"/>
      <c r="Z50" s="14">
        <f t="shared" ref="Z50:Z76" si="12">+X50*$X$3</f>
        <v>522.5</v>
      </c>
      <c r="AA50" s="6"/>
      <c r="AB50" s="6">
        <v>474.3</v>
      </c>
      <c r="AC50" s="6"/>
      <c r="AD50" s="14">
        <f t="shared" si="9"/>
        <v>48.199999999999989</v>
      </c>
      <c r="AG50" s="6" t="s">
        <v>197</v>
      </c>
      <c r="AH50" s="6">
        <v>82</v>
      </c>
      <c r="AI50" s="6"/>
      <c r="AJ50" s="14">
        <f t="shared" si="5"/>
        <v>451</v>
      </c>
      <c r="AK50" s="6"/>
      <c r="AL50" s="14">
        <v>405</v>
      </c>
      <c r="AM50" s="6"/>
      <c r="AN50" s="14">
        <f t="shared" si="10"/>
        <v>46</v>
      </c>
    </row>
    <row r="51" spans="2:40" x14ac:dyDescent="0.2">
      <c r="C51" s="6" t="s">
        <v>37</v>
      </c>
      <c r="D51" s="7">
        <v>87</v>
      </c>
      <c r="E51" s="7"/>
      <c r="F51" s="8">
        <f t="shared" si="11"/>
        <v>478.5</v>
      </c>
      <c r="G51" s="6"/>
      <c r="H51" s="9">
        <v>439.3</v>
      </c>
      <c r="I51" s="6"/>
      <c r="J51" s="10">
        <f t="shared" si="8"/>
        <v>39.199999999999989</v>
      </c>
      <c r="L51" s="29"/>
      <c r="V51" s="3"/>
      <c r="W51" s="6" t="s">
        <v>116</v>
      </c>
      <c r="X51" s="6">
        <v>95</v>
      </c>
      <c r="Y51" s="7"/>
      <c r="Z51" s="14">
        <f t="shared" si="12"/>
        <v>522.5</v>
      </c>
      <c r="AA51" s="6"/>
      <c r="AB51" s="6">
        <v>471.7</v>
      </c>
      <c r="AC51" s="6"/>
      <c r="AD51" s="14">
        <f t="shared" si="9"/>
        <v>50.800000000000011</v>
      </c>
      <c r="AG51" s="6" t="s">
        <v>190</v>
      </c>
      <c r="AH51" s="6">
        <v>83</v>
      </c>
      <c r="AI51" s="6"/>
      <c r="AJ51" s="14">
        <f t="shared" si="5"/>
        <v>456.5</v>
      </c>
      <c r="AK51" s="6"/>
      <c r="AL51" s="14">
        <v>419.9</v>
      </c>
      <c r="AM51" s="6"/>
      <c r="AN51" s="14">
        <f t="shared" si="10"/>
        <v>36.600000000000023</v>
      </c>
    </row>
    <row r="52" spans="2:40" x14ac:dyDescent="0.2">
      <c r="C52" s="6" t="s">
        <v>31</v>
      </c>
      <c r="D52" s="7">
        <v>85</v>
      </c>
      <c r="E52" s="7"/>
      <c r="F52" s="8">
        <f t="shared" si="11"/>
        <v>467.5</v>
      </c>
      <c r="G52" s="6"/>
      <c r="H52" s="9">
        <v>423.9</v>
      </c>
      <c r="I52" s="6"/>
      <c r="J52" s="10">
        <f t="shared" si="8"/>
        <v>43.600000000000023</v>
      </c>
      <c r="L52" s="29"/>
      <c r="W52" s="6" t="s">
        <v>137</v>
      </c>
      <c r="X52" s="6">
        <v>84</v>
      </c>
      <c r="Y52" s="7"/>
      <c r="Z52" s="14">
        <f t="shared" si="12"/>
        <v>462</v>
      </c>
      <c r="AA52" s="6"/>
      <c r="AB52" s="6">
        <v>410.1</v>
      </c>
      <c r="AC52" s="6"/>
      <c r="AD52" s="14">
        <f t="shared" si="9"/>
        <v>51.899999999999977</v>
      </c>
      <c r="AG52" s="6" t="s">
        <v>203</v>
      </c>
      <c r="AH52" s="6">
        <v>83</v>
      </c>
      <c r="AI52" s="6"/>
      <c r="AJ52" s="14">
        <f t="shared" si="5"/>
        <v>456.5</v>
      </c>
      <c r="AK52" s="6"/>
      <c r="AL52" s="14">
        <v>389.9</v>
      </c>
      <c r="AM52" s="6"/>
      <c r="AN52" s="14">
        <f t="shared" si="10"/>
        <v>66.600000000000023</v>
      </c>
    </row>
    <row r="53" spans="2:40" x14ac:dyDescent="0.2">
      <c r="C53" s="6" t="s">
        <v>56</v>
      </c>
      <c r="D53" s="7">
        <v>81</v>
      </c>
      <c r="E53" s="7"/>
      <c r="F53" s="8">
        <f t="shared" si="11"/>
        <v>445.5</v>
      </c>
      <c r="G53" s="6"/>
      <c r="H53" s="9">
        <v>401.5</v>
      </c>
      <c r="I53" s="6"/>
      <c r="J53" s="10">
        <f t="shared" si="8"/>
        <v>44</v>
      </c>
      <c r="L53" s="29"/>
      <c r="W53" s="11" t="s">
        <v>169</v>
      </c>
      <c r="X53" s="15">
        <v>64</v>
      </c>
      <c r="Y53" s="6"/>
      <c r="Z53" s="14">
        <f t="shared" si="12"/>
        <v>352</v>
      </c>
      <c r="AA53" s="6"/>
      <c r="AB53" s="14">
        <v>298.2</v>
      </c>
      <c r="AC53" s="6"/>
      <c r="AD53" s="14">
        <f t="shared" si="9"/>
        <v>53.800000000000011</v>
      </c>
      <c r="AG53" s="6" t="s">
        <v>211</v>
      </c>
      <c r="AH53" s="6">
        <v>83</v>
      </c>
      <c r="AI53" s="6"/>
      <c r="AJ53" s="14">
        <f t="shared" si="5"/>
        <v>456.5</v>
      </c>
      <c r="AK53" s="6"/>
      <c r="AL53" s="14">
        <v>377.1</v>
      </c>
      <c r="AM53" s="6"/>
      <c r="AN53" s="14">
        <f t="shared" si="10"/>
        <v>79.399999999999977</v>
      </c>
    </row>
    <row r="54" spans="2:40" x14ac:dyDescent="0.2">
      <c r="B54" s="1"/>
      <c r="C54" s="6" t="s">
        <v>24</v>
      </c>
      <c r="D54" s="7">
        <v>87</v>
      </c>
      <c r="E54" s="7"/>
      <c r="F54" s="8">
        <f t="shared" si="11"/>
        <v>478.5</v>
      </c>
      <c r="G54" s="6"/>
      <c r="H54" s="9">
        <v>434.4</v>
      </c>
      <c r="I54" s="6"/>
      <c r="J54" s="10">
        <f t="shared" si="8"/>
        <v>44.100000000000023</v>
      </c>
      <c r="L54" s="29"/>
      <c r="W54" s="6" t="s">
        <v>92</v>
      </c>
      <c r="X54" s="6">
        <v>115</v>
      </c>
      <c r="Y54" s="7"/>
      <c r="Z54" s="14">
        <f t="shared" si="12"/>
        <v>632.5</v>
      </c>
      <c r="AA54" s="6"/>
      <c r="AB54" s="14">
        <v>575.29999999999995</v>
      </c>
      <c r="AC54" s="6"/>
      <c r="AD54" s="14">
        <f t="shared" si="9"/>
        <v>57.200000000000045</v>
      </c>
      <c r="AG54" s="6" t="s">
        <v>219</v>
      </c>
      <c r="AH54" s="6">
        <v>83</v>
      </c>
      <c r="AI54" s="6"/>
      <c r="AJ54" s="14">
        <f t="shared" si="5"/>
        <v>456.5</v>
      </c>
      <c r="AK54" s="6"/>
      <c r="AL54" s="14">
        <v>356.4</v>
      </c>
      <c r="AM54" s="6"/>
      <c r="AN54" s="14">
        <f t="shared" si="10"/>
        <v>100.10000000000002</v>
      </c>
    </row>
    <row r="55" spans="2:40" x14ac:dyDescent="0.2">
      <c r="B55" s="1"/>
      <c r="C55" s="6" t="s">
        <v>40</v>
      </c>
      <c r="D55" s="7">
        <v>87</v>
      </c>
      <c r="E55" s="7"/>
      <c r="F55" s="8">
        <f t="shared" si="11"/>
        <v>478.5</v>
      </c>
      <c r="G55" s="6"/>
      <c r="H55" s="9">
        <v>433.5</v>
      </c>
      <c r="I55" s="6"/>
      <c r="J55" s="10">
        <f t="shared" si="8"/>
        <v>45</v>
      </c>
      <c r="L55" s="29"/>
      <c r="W55" s="6" t="s">
        <v>133</v>
      </c>
      <c r="X55" s="6">
        <v>91</v>
      </c>
      <c r="Y55" s="7"/>
      <c r="Z55" s="14">
        <f t="shared" si="12"/>
        <v>500.5</v>
      </c>
      <c r="AA55" s="6"/>
      <c r="AB55" s="6">
        <v>442.7</v>
      </c>
      <c r="AC55" s="6"/>
      <c r="AD55" s="14">
        <f t="shared" si="9"/>
        <v>57.800000000000011</v>
      </c>
      <c r="AG55" s="6" t="s">
        <v>132</v>
      </c>
      <c r="AH55" s="6">
        <v>84</v>
      </c>
      <c r="AI55" s="6"/>
      <c r="AJ55" s="14">
        <f t="shared" si="5"/>
        <v>462</v>
      </c>
      <c r="AK55" s="6"/>
      <c r="AL55" s="14">
        <v>454.5</v>
      </c>
      <c r="AM55" s="6"/>
      <c r="AN55" s="14">
        <f t="shared" si="10"/>
        <v>7.5</v>
      </c>
    </row>
    <row r="56" spans="2:40" x14ac:dyDescent="0.2">
      <c r="B56" s="1"/>
      <c r="C56" s="6" t="s">
        <v>0</v>
      </c>
      <c r="D56" s="7">
        <v>122</v>
      </c>
      <c r="E56" s="7"/>
      <c r="F56" s="8">
        <f t="shared" si="11"/>
        <v>671</v>
      </c>
      <c r="G56" s="6"/>
      <c r="H56" s="9">
        <v>625.4</v>
      </c>
      <c r="I56" s="6"/>
      <c r="J56" s="10">
        <f t="shared" si="8"/>
        <v>45.600000000000023</v>
      </c>
      <c r="L56" s="29"/>
      <c r="W56" s="6" t="s">
        <v>104</v>
      </c>
      <c r="X56" s="6">
        <v>106</v>
      </c>
      <c r="Y56" s="7"/>
      <c r="Z56" s="14">
        <f t="shared" si="12"/>
        <v>583</v>
      </c>
      <c r="AA56" s="6"/>
      <c r="AB56" s="14">
        <v>523.29999999999995</v>
      </c>
      <c r="AC56" s="6"/>
      <c r="AD56" s="14">
        <f t="shared" si="9"/>
        <v>59.700000000000045</v>
      </c>
      <c r="AG56" s="6" t="s">
        <v>196</v>
      </c>
      <c r="AH56" s="6">
        <v>84</v>
      </c>
      <c r="AI56" s="6"/>
      <c r="AJ56" s="14">
        <f t="shared" si="5"/>
        <v>462</v>
      </c>
      <c r="AK56" s="6"/>
      <c r="AL56" s="14">
        <v>406.6</v>
      </c>
      <c r="AM56" s="6"/>
      <c r="AN56" s="14">
        <f t="shared" si="10"/>
        <v>55.399999999999977</v>
      </c>
    </row>
    <row r="57" spans="2:40" x14ac:dyDescent="0.2">
      <c r="B57" s="1"/>
      <c r="C57" s="6" t="s">
        <v>32</v>
      </c>
      <c r="D57" s="7">
        <v>86</v>
      </c>
      <c r="E57" s="7"/>
      <c r="F57" s="8">
        <f t="shared" si="11"/>
        <v>473</v>
      </c>
      <c r="G57" s="6"/>
      <c r="H57" s="9">
        <v>426.2</v>
      </c>
      <c r="I57" s="6"/>
      <c r="J57" s="10">
        <f t="shared" si="8"/>
        <v>46.800000000000011</v>
      </c>
      <c r="L57" s="29"/>
      <c r="V57" s="3">
        <f>+Z57</f>
        <v>533.5</v>
      </c>
      <c r="W57" s="27" t="s">
        <v>101</v>
      </c>
      <c r="X57" s="6">
        <v>97</v>
      </c>
      <c r="Y57" s="7"/>
      <c r="Z57" s="14">
        <f t="shared" si="12"/>
        <v>533.5</v>
      </c>
      <c r="AA57" s="6"/>
      <c r="AB57" s="14">
        <v>472</v>
      </c>
      <c r="AC57" s="6"/>
      <c r="AD57" s="14">
        <f t="shared" si="9"/>
        <v>61.5</v>
      </c>
      <c r="AF57" s="3">
        <f>+AJ57</f>
        <v>465.3</v>
      </c>
      <c r="AG57" s="27" t="s">
        <v>120</v>
      </c>
      <c r="AH57" s="6">
        <v>94</v>
      </c>
      <c r="AI57" s="6">
        <v>10</v>
      </c>
      <c r="AJ57" s="14">
        <f>+(AH57*$AH$3)*0.9</f>
        <v>465.3</v>
      </c>
      <c r="AK57" s="6"/>
      <c r="AL57" s="14">
        <v>468.3</v>
      </c>
      <c r="AM57" s="6"/>
      <c r="AN57" s="14">
        <f t="shared" si="10"/>
        <v>-3</v>
      </c>
    </row>
    <row r="58" spans="2:40" x14ac:dyDescent="0.2">
      <c r="B58" s="1"/>
      <c r="C58" s="6" t="s">
        <v>42</v>
      </c>
      <c r="D58" s="7">
        <v>82</v>
      </c>
      <c r="E58" s="7"/>
      <c r="F58" s="8">
        <f t="shared" si="11"/>
        <v>451</v>
      </c>
      <c r="G58" s="6"/>
      <c r="H58" s="9">
        <v>403.3</v>
      </c>
      <c r="I58" s="6"/>
      <c r="J58" s="10">
        <f t="shared" si="8"/>
        <v>47.699999999999989</v>
      </c>
      <c r="L58" s="29"/>
      <c r="W58" s="6" t="s">
        <v>98</v>
      </c>
      <c r="X58" s="6">
        <v>102</v>
      </c>
      <c r="Y58" s="7"/>
      <c r="Z58" s="14">
        <f t="shared" si="12"/>
        <v>561</v>
      </c>
      <c r="AA58" s="6"/>
      <c r="AB58" s="14">
        <v>498.1</v>
      </c>
      <c r="AC58" s="6"/>
      <c r="AD58" s="14">
        <f t="shared" si="9"/>
        <v>62.899999999999977</v>
      </c>
      <c r="AG58" s="6" t="s">
        <v>29</v>
      </c>
      <c r="AH58" s="6">
        <v>85</v>
      </c>
      <c r="AI58" s="6"/>
      <c r="AJ58" s="14">
        <f t="shared" ref="AJ58:AJ76" si="13">+AH58*$AH$3</f>
        <v>467.5</v>
      </c>
      <c r="AK58" s="6"/>
      <c r="AL58" s="14">
        <v>460.5</v>
      </c>
      <c r="AM58" s="6"/>
      <c r="AN58" s="14">
        <f t="shared" si="10"/>
        <v>7</v>
      </c>
    </row>
    <row r="59" spans="2:40" x14ac:dyDescent="0.2">
      <c r="B59" s="1"/>
      <c r="C59" s="6" t="s">
        <v>51</v>
      </c>
      <c r="D59" s="7">
        <v>83</v>
      </c>
      <c r="E59" s="7"/>
      <c r="F59" s="8">
        <f t="shared" si="11"/>
        <v>456.5</v>
      </c>
      <c r="G59" s="6"/>
      <c r="H59" s="9">
        <v>408.5</v>
      </c>
      <c r="I59" s="6"/>
      <c r="J59" s="10">
        <f t="shared" si="8"/>
        <v>48</v>
      </c>
      <c r="L59" s="29"/>
      <c r="W59" s="6" t="s">
        <v>86</v>
      </c>
      <c r="X59" s="6">
        <v>113</v>
      </c>
      <c r="Y59" s="6"/>
      <c r="Z59" s="14">
        <f t="shared" si="12"/>
        <v>621.5</v>
      </c>
      <c r="AA59" s="6"/>
      <c r="AB59" s="6">
        <v>558.1</v>
      </c>
      <c r="AC59" s="6"/>
      <c r="AD59" s="14">
        <f t="shared" si="9"/>
        <v>63.399999999999977</v>
      </c>
      <c r="AG59" s="6" t="s">
        <v>127</v>
      </c>
      <c r="AH59" s="6">
        <v>85</v>
      </c>
      <c r="AI59" s="6"/>
      <c r="AJ59" s="14">
        <f t="shared" si="13"/>
        <v>467.5</v>
      </c>
      <c r="AK59" s="6"/>
      <c r="AL59" s="14">
        <v>454.4</v>
      </c>
      <c r="AM59" s="6"/>
      <c r="AN59" s="14">
        <f t="shared" si="10"/>
        <v>13.100000000000023</v>
      </c>
    </row>
    <row r="60" spans="2:40" x14ac:dyDescent="0.2">
      <c r="B60" s="1"/>
      <c r="C60" s="6" t="s">
        <v>23</v>
      </c>
      <c r="D60" s="7">
        <v>102</v>
      </c>
      <c r="E60" s="7"/>
      <c r="F60" s="8">
        <f t="shared" si="11"/>
        <v>561</v>
      </c>
      <c r="G60" s="6"/>
      <c r="H60" s="9">
        <v>512.79999999999995</v>
      </c>
      <c r="I60" s="6"/>
      <c r="J60" s="10">
        <f t="shared" si="8"/>
        <v>48.200000000000045</v>
      </c>
      <c r="L60" s="29"/>
      <c r="W60" s="6" t="s">
        <v>106</v>
      </c>
      <c r="X60" s="6">
        <v>101</v>
      </c>
      <c r="Y60" s="7"/>
      <c r="Z60" s="14">
        <f t="shared" si="12"/>
        <v>555.5</v>
      </c>
      <c r="AA60" s="6"/>
      <c r="AB60" s="14">
        <v>489.7</v>
      </c>
      <c r="AC60" s="6"/>
      <c r="AD60" s="14">
        <f t="shared" si="9"/>
        <v>65.800000000000011</v>
      </c>
      <c r="AG60" s="6" t="s">
        <v>194</v>
      </c>
      <c r="AH60" s="6">
        <v>85</v>
      </c>
      <c r="AI60" s="6"/>
      <c r="AJ60" s="14">
        <f t="shared" si="13"/>
        <v>467.5</v>
      </c>
      <c r="AK60" s="6"/>
      <c r="AL60" s="14">
        <v>411.7</v>
      </c>
      <c r="AM60" s="6"/>
      <c r="AN60" s="14">
        <f t="shared" si="10"/>
        <v>55.800000000000011</v>
      </c>
    </row>
    <row r="61" spans="2:40" x14ac:dyDescent="0.2">
      <c r="B61" s="1"/>
      <c r="C61" s="6" t="s">
        <v>60</v>
      </c>
      <c r="D61" s="7">
        <v>76</v>
      </c>
      <c r="E61" s="7"/>
      <c r="F61" s="8">
        <f t="shared" si="11"/>
        <v>418</v>
      </c>
      <c r="G61" s="6"/>
      <c r="H61" s="9">
        <v>369.6</v>
      </c>
      <c r="I61" s="6"/>
      <c r="J61" s="10">
        <f t="shared" si="8"/>
        <v>48.399999999999977</v>
      </c>
      <c r="L61" s="29"/>
      <c r="W61" s="6" t="s">
        <v>136</v>
      </c>
      <c r="X61" s="6">
        <v>84</v>
      </c>
      <c r="Y61" s="7"/>
      <c r="Z61" s="14">
        <f t="shared" si="12"/>
        <v>462</v>
      </c>
      <c r="AA61" s="6"/>
      <c r="AB61" s="6">
        <v>394.4</v>
      </c>
      <c r="AC61" s="6"/>
      <c r="AD61" s="14">
        <f t="shared" si="9"/>
        <v>67.600000000000023</v>
      </c>
      <c r="AG61" s="6" t="s">
        <v>184</v>
      </c>
      <c r="AH61" s="6">
        <v>86</v>
      </c>
      <c r="AI61" s="6"/>
      <c r="AJ61" s="14">
        <f t="shared" si="13"/>
        <v>473</v>
      </c>
      <c r="AK61" s="6"/>
      <c r="AL61" s="14">
        <v>441</v>
      </c>
      <c r="AM61" s="6"/>
      <c r="AN61" s="14">
        <f t="shared" si="10"/>
        <v>32</v>
      </c>
    </row>
    <row r="62" spans="2:40" x14ac:dyDescent="0.2">
      <c r="B62" s="1"/>
      <c r="C62" s="6" t="s">
        <v>141</v>
      </c>
      <c r="D62" s="7">
        <v>78</v>
      </c>
      <c r="E62" s="7"/>
      <c r="F62" s="8">
        <f>+(D62*$D$3)</f>
        <v>429</v>
      </c>
      <c r="G62" s="6"/>
      <c r="H62" s="7">
        <v>380.1</v>
      </c>
      <c r="I62" s="6"/>
      <c r="J62" s="10">
        <f t="shared" si="8"/>
        <v>48.899999999999977</v>
      </c>
      <c r="L62" s="29"/>
      <c r="W62" s="6" t="s">
        <v>97</v>
      </c>
      <c r="X62" s="6">
        <v>106</v>
      </c>
      <c r="Y62" s="7"/>
      <c r="Z62" s="14">
        <f t="shared" si="12"/>
        <v>583</v>
      </c>
      <c r="AA62" s="6"/>
      <c r="AB62" s="14">
        <v>505.3</v>
      </c>
      <c r="AC62" s="6"/>
      <c r="AD62" s="14">
        <f t="shared" si="9"/>
        <v>77.699999999999989</v>
      </c>
      <c r="AG62" s="6" t="s">
        <v>186</v>
      </c>
      <c r="AH62" s="6">
        <v>86</v>
      </c>
      <c r="AI62" s="6"/>
      <c r="AJ62" s="14">
        <f t="shared" si="13"/>
        <v>473</v>
      </c>
      <c r="AK62" s="6"/>
      <c r="AL62" s="14">
        <v>429.7</v>
      </c>
      <c r="AM62" s="6"/>
      <c r="AN62" s="14">
        <f t="shared" si="10"/>
        <v>43.300000000000011</v>
      </c>
    </row>
    <row r="63" spans="2:40" x14ac:dyDescent="0.2">
      <c r="C63" s="11" t="s">
        <v>151</v>
      </c>
      <c r="D63" s="7">
        <v>82</v>
      </c>
      <c r="E63" s="7"/>
      <c r="F63" s="8">
        <f>+(D63*$D$3)</f>
        <v>451</v>
      </c>
      <c r="G63" s="6"/>
      <c r="H63" s="9">
        <v>401.1</v>
      </c>
      <c r="I63" s="6"/>
      <c r="J63" s="10">
        <f t="shared" si="8"/>
        <v>49.899999999999977</v>
      </c>
      <c r="L63" s="29"/>
      <c r="W63" s="6" t="s">
        <v>111</v>
      </c>
      <c r="X63" s="6">
        <v>102</v>
      </c>
      <c r="Y63" s="7"/>
      <c r="Z63" s="14">
        <f t="shared" si="12"/>
        <v>561</v>
      </c>
      <c r="AA63" s="6"/>
      <c r="AB63" s="14">
        <v>482</v>
      </c>
      <c r="AC63" s="6"/>
      <c r="AD63" s="14">
        <f t="shared" si="9"/>
        <v>79</v>
      </c>
      <c r="AF63" s="3">
        <f>+AJ63</f>
        <v>478.5</v>
      </c>
      <c r="AG63" s="27" t="s">
        <v>119</v>
      </c>
      <c r="AH63" s="6">
        <v>87</v>
      </c>
      <c r="AI63" s="6"/>
      <c r="AJ63" s="14">
        <f t="shared" si="13"/>
        <v>478.5</v>
      </c>
      <c r="AK63" s="6"/>
      <c r="AL63" s="14">
        <v>453.3</v>
      </c>
      <c r="AM63" s="6"/>
      <c r="AN63" s="14">
        <f t="shared" si="10"/>
        <v>25.199999999999989</v>
      </c>
    </row>
    <row r="64" spans="2:40" x14ac:dyDescent="0.2">
      <c r="B64" s="1"/>
      <c r="C64" s="6" t="s">
        <v>26</v>
      </c>
      <c r="D64" s="7">
        <v>94</v>
      </c>
      <c r="E64" s="7"/>
      <c r="F64" s="8">
        <f>+D64*$D$3</f>
        <v>517</v>
      </c>
      <c r="G64" s="6"/>
      <c r="H64" s="9">
        <v>467</v>
      </c>
      <c r="I64" s="6"/>
      <c r="J64" s="10">
        <f t="shared" si="8"/>
        <v>50</v>
      </c>
      <c r="L64" s="29"/>
      <c r="W64" s="6" t="s">
        <v>125</v>
      </c>
      <c r="X64" s="6">
        <v>100</v>
      </c>
      <c r="Y64" s="7"/>
      <c r="Z64" s="14">
        <f t="shared" si="12"/>
        <v>550</v>
      </c>
      <c r="AA64" s="6"/>
      <c r="AB64" s="6">
        <v>470.1</v>
      </c>
      <c r="AC64" s="6"/>
      <c r="AD64" s="14">
        <f t="shared" si="9"/>
        <v>79.899999999999977</v>
      </c>
      <c r="AG64" s="6" t="s">
        <v>183</v>
      </c>
      <c r="AH64" s="6">
        <v>88</v>
      </c>
      <c r="AI64" s="6"/>
      <c r="AJ64" s="14">
        <f t="shared" si="13"/>
        <v>484</v>
      </c>
      <c r="AK64" s="6"/>
      <c r="AL64" s="14">
        <v>441.7</v>
      </c>
      <c r="AM64" s="6"/>
      <c r="AN64" s="14">
        <f t="shared" si="10"/>
        <v>42.300000000000011</v>
      </c>
    </row>
    <row r="65" spans="1:40" x14ac:dyDescent="0.2">
      <c r="C65" s="11" t="s">
        <v>157</v>
      </c>
      <c r="D65" s="7">
        <v>75</v>
      </c>
      <c r="E65" s="7"/>
      <c r="F65" s="8">
        <f>+(D65*$D$3)</f>
        <v>412.5</v>
      </c>
      <c r="G65" s="6"/>
      <c r="H65" s="9">
        <v>362.4</v>
      </c>
      <c r="I65" s="6"/>
      <c r="J65" s="10">
        <f t="shared" si="8"/>
        <v>50.100000000000023</v>
      </c>
      <c r="L65" s="29"/>
      <c r="W65" s="6" t="s">
        <v>79</v>
      </c>
      <c r="X65" s="6">
        <v>121</v>
      </c>
      <c r="Y65" s="6"/>
      <c r="Z65" s="14">
        <f t="shared" si="12"/>
        <v>665.5</v>
      </c>
      <c r="AA65" s="6"/>
      <c r="AB65" s="6">
        <v>583.4</v>
      </c>
      <c r="AC65" s="6"/>
      <c r="AD65" s="14">
        <f t="shared" si="9"/>
        <v>82.100000000000023</v>
      </c>
      <c r="AG65" s="6" t="s">
        <v>175</v>
      </c>
      <c r="AH65" s="6">
        <v>91</v>
      </c>
      <c r="AI65" s="6"/>
      <c r="AJ65" s="14">
        <f t="shared" si="13"/>
        <v>500.5</v>
      </c>
      <c r="AK65" s="6"/>
      <c r="AL65" s="14">
        <v>522.9</v>
      </c>
      <c r="AM65" s="6"/>
      <c r="AN65" s="14">
        <f t="shared" si="10"/>
        <v>-22.399999999999977</v>
      </c>
    </row>
    <row r="66" spans="1:40" x14ac:dyDescent="0.2">
      <c r="C66" s="11" t="s">
        <v>158</v>
      </c>
      <c r="D66" s="7">
        <v>75</v>
      </c>
      <c r="E66" s="7"/>
      <c r="F66" s="8">
        <f>+(D66*$D$3)</f>
        <v>412.5</v>
      </c>
      <c r="G66" s="6"/>
      <c r="H66" s="9">
        <v>361.5</v>
      </c>
      <c r="I66" s="6"/>
      <c r="J66" s="10">
        <f t="shared" si="8"/>
        <v>51</v>
      </c>
      <c r="L66" s="29"/>
      <c r="W66" s="11" t="s">
        <v>166</v>
      </c>
      <c r="X66" s="15">
        <v>83</v>
      </c>
      <c r="Y66" s="6"/>
      <c r="Z66" s="14">
        <f t="shared" si="12"/>
        <v>456.5</v>
      </c>
      <c r="AA66" s="6"/>
      <c r="AB66" s="11">
        <v>373.8</v>
      </c>
      <c r="AC66" s="6"/>
      <c r="AD66" s="14">
        <f t="shared" si="9"/>
        <v>82.699999999999989</v>
      </c>
      <c r="AG66" s="6" t="s">
        <v>42</v>
      </c>
      <c r="AH66" s="6">
        <v>92</v>
      </c>
      <c r="AI66" s="6"/>
      <c r="AJ66" s="14">
        <f t="shared" si="13"/>
        <v>506</v>
      </c>
      <c r="AK66" s="6"/>
      <c r="AL66" s="14">
        <v>470.4</v>
      </c>
      <c r="AM66" s="6"/>
      <c r="AN66" s="14">
        <f t="shared" si="10"/>
        <v>35.600000000000023</v>
      </c>
    </row>
    <row r="67" spans="1:40" x14ac:dyDescent="0.2">
      <c r="C67" s="11" t="s">
        <v>159</v>
      </c>
      <c r="D67" s="7">
        <v>72</v>
      </c>
      <c r="E67" s="7"/>
      <c r="F67" s="8">
        <f>+(D67*$D$3)</f>
        <v>396</v>
      </c>
      <c r="G67" s="6"/>
      <c r="H67" s="9">
        <v>344.7</v>
      </c>
      <c r="I67" s="6"/>
      <c r="J67" s="10">
        <f t="shared" si="8"/>
        <v>51.300000000000011</v>
      </c>
      <c r="L67" s="29"/>
      <c r="W67" s="6" t="s">
        <v>123</v>
      </c>
      <c r="X67" s="6">
        <v>98</v>
      </c>
      <c r="Y67" s="7"/>
      <c r="Z67" s="14">
        <f t="shared" si="12"/>
        <v>539</v>
      </c>
      <c r="AA67" s="6"/>
      <c r="AB67" s="6">
        <v>455.9</v>
      </c>
      <c r="AC67" s="6"/>
      <c r="AD67" s="14">
        <f t="shared" si="9"/>
        <v>83.100000000000023</v>
      </c>
      <c r="AG67" s="6" t="s">
        <v>178</v>
      </c>
      <c r="AH67" s="6">
        <v>93</v>
      </c>
      <c r="AI67" s="6"/>
      <c r="AJ67" s="14">
        <f t="shared" si="13"/>
        <v>511.5</v>
      </c>
      <c r="AK67" s="6"/>
      <c r="AL67" s="14">
        <v>469.7</v>
      </c>
      <c r="AM67" s="6"/>
      <c r="AN67" s="14">
        <f t="shared" si="10"/>
        <v>41.800000000000011</v>
      </c>
    </row>
    <row r="68" spans="1:40" x14ac:dyDescent="0.2">
      <c r="B68" s="1"/>
      <c r="C68" s="6" t="s">
        <v>17</v>
      </c>
      <c r="D68" s="7">
        <v>97</v>
      </c>
      <c r="E68" s="7"/>
      <c r="F68" s="8">
        <f t="shared" ref="F68:F76" si="14">+D68*$D$3</f>
        <v>533.5</v>
      </c>
      <c r="G68" s="6"/>
      <c r="H68" s="9">
        <v>481.4</v>
      </c>
      <c r="I68" s="6"/>
      <c r="J68" s="10">
        <f t="shared" si="8"/>
        <v>52.100000000000023</v>
      </c>
      <c r="L68" s="29"/>
      <c r="V68" s="3"/>
      <c r="W68" s="6" t="s">
        <v>114</v>
      </c>
      <c r="X68" s="6">
        <v>101</v>
      </c>
      <c r="Y68" s="7"/>
      <c r="Z68" s="14">
        <f t="shared" si="12"/>
        <v>555.5</v>
      </c>
      <c r="AA68" s="6"/>
      <c r="AB68" s="6">
        <v>472.3</v>
      </c>
      <c r="AC68" s="6"/>
      <c r="AD68" s="14">
        <f t="shared" si="9"/>
        <v>83.199999999999989</v>
      </c>
      <c r="AG68" s="6" t="s">
        <v>200</v>
      </c>
      <c r="AH68" s="6">
        <v>93</v>
      </c>
      <c r="AI68" s="6"/>
      <c r="AJ68" s="14">
        <f t="shared" si="13"/>
        <v>511.5</v>
      </c>
      <c r="AK68" s="6"/>
      <c r="AL68" s="14">
        <v>398.5</v>
      </c>
      <c r="AM68" s="6"/>
      <c r="AN68" s="14">
        <f t="shared" si="10"/>
        <v>113</v>
      </c>
    </row>
    <row r="69" spans="1:40" x14ac:dyDescent="0.2">
      <c r="B69" s="1"/>
      <c r="C69" s="6" t="s">
        <v>18</v>
      </c>
      <c r="D69" s="7">
        <v>92</v>
      </c>
      <c r="E69" s="7"/>
      <c r="F69" s="8">
        <f t="shared" si="14"/>
        <v>506</v>
      </c>
      <c r="G69" s="6"/>
      <c r="H69" s="9">
        <v>453.5</v>
      </c>
      <c r="I69" s="6"/>
      <c r="J69" s="10">
        <f t="shared" ref="J69:J79" si="15">+F69-H69</f>
        <v>52.5</v>
      </c>
      <c r="L69" s="29"/>
      <c r="W69" s="6" t="s">
        <v>89</v>
      </c>
      <c r="X69" s="6">
        <v>114</v>
      </c>
      <c r="Y69" s="6"/>
      <c r="Z69" s="14">
        <f t="shared" si="12"/>
        <v>627</v>
      </c>
      <c r="AA69" s="6"/>
      <c r="AB69" s="6">
        <v>542.79999999999995</v>
      </c>
      <c r="AC69" s="6"/>
      <c r="AD69" s="14">
        <f t="shared" ref="AD69:AD76" si="16">+Z69-AB69</f>
        <v>84.200000000000045</v>
      </c>
      <c r="AG69" s="6" t="s">
        <v>179</v>
      </c>
      <c r="AH69" s="6">
        <v>94</v>
      </c>
      <c r="AI69" s="6"/>
      <c r="AJ69" s="14">
        <f t="shared" si="13"/>
        <v>517</v>
      </c>
      <c r="AK69" s="6"/>
      <c r="AL69" s="14">
        <v>466.1</v>
      </c>
      <c r="AM69" s="6"/>
      <c r="AN69" s="14">
        <f t="shared" ref="AN69:AN76" si="17">+AJ69-AL69</f>
        <v>50.899999999999977</v>
      </c>
    </row>
    <row r="70" spans="1:40" x14ac:dyDescent="0.2">
      <c r="B70" s="1"/>
      <c r="C70" s="6" t="s">
        <v>45</v>
      </c>
      <c r="D70" s="7">
        <v>83</v>
      </c>
      <c r="E70" s="7"/>
      <c r="F70" s="8">
        <f t="shared" si="14"/>
        <v>456.5</v>
      </c>
      <c r="G70" s="6"/>
      <c r="H70" s="9">
        <v>404</v>
      </c>
      <c r="I70" s="6"/>
      <c r="J70" s="10">
        <f t="shared" si="15"/>
        <v>52.5</v>
      </c>
      <c r="L70" s="29"/>
      <c r="W70" s="6" t="s">
        <v>105</v>
      </c>
      <c r="X70" s="6">
        <v>104</v>
      </c>
      <c r="Y70" s="7"/>
      <c r="Z70" s="14">
        <f t="shared" si="12"/>
        <v>572</v>
      </c>
      <c r="AA70" s="6"/>
      <c r="AB70" s="14">
        <v>485.7</v>
      </c>
      <c r="AC70" s="6"/>
      <c r="AD70" s="14">
        <f t="shared" si="16"/>
        <v>86.300000000000011</v>
      </c>
      <c r="AG70" s="6" t="s">
        <v>189</v>
      </c>
      <c r="AH70" s="6">
        <v>99</v>
      </c>
      <c r="AI70" s="6"/>
      <c r="AJ70" s="14">
        <f t="shared" si="13"/>
        <v>544.5</v>
      </c>
      <c r="AK70" s="6"/>
      <c r="AL70" s="14">
        <v>422.6</v>
      </c>
      <c r="AM70" s="6"/>
      <c r="AN70" s="14">
        <f t="shared" si="17"/>
        <v>121.89999999999998</v>
      </c>
    </row>
    <row r="71" spans="1:40" x14ac:dyDescent="0.2">
      <c r="B71" s="1"/>
      <c r="C71" s="6" t="s">
        <v>139</v>
      </c>
      <c r="D71" s="7">
        <v>84</v>
      </c>
      <c r="E71" s="7"/>
      <c r="F71" s="8">
        <f t="shared" si="14"/>
        <v>462</v>
      </c>
      <c r="G71" s="6"/>
      <c r="H71" s="9">
        <v>409.3</v>
      </c>
      <c r="I71" s="6"/>
      <c r="J71" s="10">
        <f t="shared" si="15"/>
        <v>52.699999999999989</v>
      </c>
      <c r="L71" s="29"/>
      <c r="V71" s="3"/>
      <c r="W71" s="6" t="s">
        <v>102</v>
      </c>
      <c r="X71" s="6">
        <v>110</v>
      </c>
      <c r="Y71" s="7"/>
      <c r="Z71" s="14">
        <f t="shared" si="12"/>
        <v>605</v>
      </c>
      <c r="AA71" s="6"/>
      <c r="AB71" s="14">
        <v>517.1</v>
      </c>
      <c r="AC71" s="6"/>
      <c r="AD71" s="14">
        <f t="shared" si="16"/>
        <v>87.899999999999977</v>
      </c>
      <c r="AG71" s="6" t="s">
        <v>176</v>
      </c>
      <c r="AH71" s="6">
        <v>101</v>
      </c>
      <c r="AI71" s="6"/>
      <c r="AJ71" s="14">
        <f t="shared" si="13"/>
        <v>555.5</v>
      </c>
      <c r="AK71" s="6"/>
      <c r="AL71" s="14">
        <v>489.7</v>
      </c>
      <c r="AM71" s="6"/>
      <c r="AN71" s="14">
        <f t="shared" si="17"/>
        <v>65.800000000000011</v>
      </c>
    </row>
    <row r="72" spans="1:40" x14ac:dyDescent="0.2">
      <c r="C72" s="6" t="s">
        <v>19</v>
      </c>
      <c r="D72" s="7">
        <v>92</v>
      </c>
      <c r="E72" s="7"/>
      <c r="F72" s="8">
        <f t="shared" si="14"/>
        <v>506</v>
      </c>
      <c r="G72" s="6"/>
      <c r="H72" s="9">
        <v>450.9</v>
      </c>
      <c r="I72" s="6"/>
      <c r="J72" s="10">
        <f t="shared" si="15"/>
        <v>55.100000000000023</v>
      </c>
      <c r="L72" s="29"/>
      <c r="V72" s="3"/>
      <c r="W72" s="6" t="s">
        <v>126</v>
      </c>
      <c r="X72" s="6">
        <v>96</v>
      </c>
      <c r="Y72" s="7"/>
      <c r="Z72" s="14">
        <f t="shared" si="12"/>
        <v>528</v>
      </c>
      <c r="AA72" s="6"/>
      <c r="AB72" s="6">
        <v>438.3</v>
      </c>
      <c r="AC72" s="6"/>
      <c r="AD72" s="14">
        <f t="shared" si="16"/>
        <v>89.699999999999989</v>
      </c>
      <c r="AF72" s="3">
        <f>+AJ72</f>
        <v>555.5</v>
      </c>
      <c r="AG72" s="27" t="s">
        <v>177</v>
      </c>
      <c r="AH72" s="6">
        <v>101</v>
      </c>
      <c r="AI72" s="6"/>
      <c r="AJ72" s="14">
        <f t="shared" si="13"/>
        <v>555.5</v>
      </c>
      <c r="AK72" s="6"/>
      <c r="AL72" s="14">
        <v>471.7</v>
      </c>
      <c r="AM72" s="6"/>
      <c r="AN72" s="14">
        <f t="shared" si="17"/>
        <v>83.800000000000011</v>
      </c>
    </row>
    <row r="73" spans="1:40" x14ac:dyDescent="0.2">
      <c r="C73" s="6" t="s">
        <v>49</v>
      </c>
      <c r="D73" s="7">
        <v>85</v>
      </c>
      <c r="E73" s="7"/>
      <c r="F73" s="8">
        <f t="shared" si="14"/>
        <v>467.5</v>
      </c>
      <c r="G73" s="6"/>
      <c r="H73" s="9">
        <v>410.5</v>
      </c>
      <c r="I73" s="6"/>
      <c r="J73" s="10">
        <f t="shared" si="15"/>
        <v>57</v>
      </c>
      <c r="L73" s="29"/>
      <c r="W73" s="11" t="s">
        <v>168</v>
      </c>
      <c r="X73" s="15">
        <v>83</v>
      </c>
      <c r="Y73" s="6"/>
      <c r="Z73" s="14">
        <f t="shared" si="12"/>
        <v>456.5</v>
      </c>
      <c r="AA73" s="6"/>
      <c r="AB73" s="14">
        <v>358.2</v>
      </c>
      <c r="AC73" s="6"/>
      <c r="AD73" s="14">
        <f t="shared" si="16"/>
        <v>98.300000000000011</v>
      </c>
      <c r="AG73" s="6" t="s">
        <v>91</v>
      </c>
      <c r="AH73" s="6">
        <v>105</v>
      </c>
      <c r="AI73" s="6"/>
      <c r="AJ73" s="14">
        <f t="shared" si="13"/>
        <v>577.5</v>
      </c>
      <c r="AK73" s="6"/>
      <c r="AL73" s="14">
        <v>558.9</v>
      </c>
      <c r="AM73" s="6"/>
      <c r="AN73" s="14">
        <f t="shared" si="17"/>
        <v>18.600000000000023</v>
      </c>
    </row>
    <row r="74" spans="1:40" x14ac:dyDescent="0.2">
      <c r="A74" s="3"/>
      <c r="C74" s="6" t="s">
        <v>21</v>
      </c>
      <c r="D74" s="7">
        <v>101</v>
      </c>
      <c r="E74" s="7"/>
      <c r="F74" s="8">
        <f t="shared" si="14"/>
        <v>555.5</v>
      </c>
      <c r="G74" s="6"/>
      <c r="H74" s="9">
        <v>495.7</v>
      </c>
      <c r="I74" s="6"/>
      <c r="J74" s="10">
        <f t="shared" si="15"/>
        <v>59.800000000000011</v>
      </c>
      <c r="L74" s="29"/>
      <c r="V74" s="3"/>
      <c r="W74" s="6" t="s">
        <v>135</v>
      </c>
      <c r="X74" s="6">
        <v>95</v>
      </c>
      <c r="Y74" s="7"/>
      <c r="Z74" s="14">
        <f t="shared" si="12"/>
        <v>522.5</v>
      </c>
      <c r="AA74" s="6"/>
      <c r="AB74" s="14">
        <v>424</v>
      </c>
      <c r="AC74" s="6"/>
      <c r="AD74" s="14">
        <f t="shared" si="16"/>
        <v>98.5</v>
      </c>
      <c r="AG74" s="6" t="s">
        <v>174</v>
      </c>
      <c r="AH74" s="6">
        <v>106</v>
      </c>
      <c r="AI74" s="6"/>
      <c r="AJ74" s="14">
        <f t="shared" si="13"/>
        <v>583</v>
      </c>
      <c r="AK74" s="6"/>
      <c r="AL74" s="14">
        <v>558</v>
      </c>
      <c r="AM74" s="6"/>
      <c r="AN74" s="14">
        <f t="shared" si="17"/>
        <v>25</v>
      </c>
    </row>
    <row r="75" spans="1:40" x14ac:dyDescent="0.2">
      <c r="A75" s="3"/>
      <c r="C75" s="6" t="s">
        <v>59</v>
      </c>
      <c r="D75" s="7">
        <v>79</v>
      </c>
      <c r="E75" s="7"/>
      <c r="F75" s="8">
        <f t="shared" si="14"/>
        <v>434.5</v>
      </c>
      <c r="G75" s="6"/>
      <c r="H75" s="9">
        <v>374.5</v>
      </c>
      <c r="I75" s="6"/>
      <c r="J75" s="10">
        <f t="shared" si="15"/>
        <v>60</v>
      </c>
      <c r="L75" s="29"/>
      <c r="W75" s="6" t="s">
        <v>81</v>
      </c>
      <c r="X75" s="6">
        <v>122</v>
      </c>
      <c r="Y75" s="6"/>
      <c r="Z75" s="14">
        <f t="shared" si="12"/>
        <v>671</v>
      </c>
      <c r="AA75" s="6"/>
      <c r="AB75" s="6">
        <v>570.20000000000005</v>
      </c>
      <c r="AC75" s="6"/>
      <c r="AD75" s="14">
        <f t="shared" si="16"/>
        <v>100.79999999999995</v>
      </c>
      <c r="AG75" s="6" t="s">
        <v>94</v>
      </c>
      <c r="AH75" s="6">
        <v>106</v>
      </c>
      <c r="AI75" s="6"/>
      <c r="AJ75" s="14">
        <f t="shared" si="13"/>
        <v>583</v>
      </c>
      <c r="AK75" s="6"/>
      <c r="AL75" s="14">
        <v>541.4</v>
      </c>
      <c r="AM75" s="6"/>
      <c r="AN75" s="14">
        <f t="shared" si="17"/>
        <v>41.600000000000023</v>
      </c>
    </row>
    <row r="76" spans="1:40" x14ac:dyDescent="0.2">
      <c r="B76" s="1"/>
      <c r="C76" s="6" t="s">
        <v>50</v>
      </c>
      <c r="D76" s="7">
        <v>80</v>
      </c>
      <c r="E76" s="7"/>
      <c r="F76" s="8">
        <f t="shared" si="14"/>
        <v>440</v>
      </c>
      <c r="G76" s="6"/>
      <c r="H76" s="9">
        <v>377.3</v>
      </c>
      <c r="I76" s="6"/>
      <c r="J76" s="10">
        <f t="shared" si="15"/>
        <v>62.699999999999989</v>
      </c>
      <c r="L76" s="29"/>
      <c r="W76" s="6" t="s">
        <v>82</v>
      </c>
      <c r="X76" s="6">
        <v>134</v>
      </c>
      <c r="Y76" s="6"/>
      <c r="Z76" s="14">
        <f t="shared" si="12"/>
        <v>737</v>
      </c>
      <c r="AA76" s="6"/>
      <c r="AB76" s="6">
        <v>592.4</v>
      </c>
      <c r="AC76" s="6"/>
      <c r="AD76" s="14">
        <f t="shared" si="16"/>
        <v>144.60000000000002</v>
      </c>
      <c r="AG76" s="6" t="s">
        <v>173</v>
      </c>
      <c r="AH76" s="6">
        <v>118</v>
      </c>
      <c r="AI76" s="6"/>
      <c r="AJ76" s="14">
        <f t="shared" si="13"/>
        <v>649</v>
      </c>
      <c r="AK76" s="6"/>
      <c r="AL76" s="14">
        <v>564.9</v>
      </c>
      <c r="AM76" s="6"/>
      <c r="AN76" s="14">
        <f t="shared" si="17"/>
        <v>84.100000000000023</v>
      </c>
    </row>
    <row r="77" spans="1:40" x14ac:dyDescent="0.2">
      <c r="C77" s="11" t="s">
        <v>233</v>
      </c>
      <c r="D77" s="7">
        <v>75</v>
      </c>
      <c r="E77" s="7"/>
      <c r="F77" s="8">
        <f>+(D77*$D$3)</f>
        <v>412.5</v>
      </c>
      <c r="G77" s="6"/>
      <c r="H77" s="9">
        <v>344.9</v>
      </c>
      <c r="I77" s="6"/>
      <c r="J77" s="10">
        <f t="shared" si="15"/>
        <v>67.600000000000023</v>
      </c>
      <c r="L77" s="29"/>
      <c r="AB77" s="3"/>
    </row>
    <row r="78" spans="1:40" x14ac:dyDescent="0.2">
      <c r="A78" s="3"/>
      <c r="B78" s="1"/>
      <c r="C78" s="6" t="s">
        <v>20</v>
      </c>
      <c r="D78" s="7">
        <v>98</v>
      </c>
      <c r="E78" s="7"/>
      <c r="F78" s="8">
        <f>+D78*$D$3</f>
        <v>539</v>
      </c>
      <c r="G78" s="6"/>
      <c r="H78" s="9">
        <v>469.9</v>
      </c>
      <c r="I78" s="6"/>
      <c r="J78" s="10">
        <f t="shared" si="15"/>
        <v>69.100000000000023</v>
      </c>
      <c r="L78" s="29"/>
      <c r="AB78" s="3"/>
    </row>
    <row r="79" spans="1:40" x14ac:dyDescent="0.2">
      <c r="C79" s="11" t="s">
        <v>156</v>
      </c>
      <c r="D79" s="7">
        <v>79</v>
      </c>
      <c r="E79" s="7"/>
      <c r="F79" s="8">
        <f>+(D79*$D$3)</f>
        <v>434.5</v>
      </c>
      <c r="G79" s="6"/>
      <c r="H79" s="9">
        <v>364.4</v>
      </c>
      <c r="I79" s="6"/>
      <c r="J79" s="10">
        <f t="shared" si="15"/>
        <v>70.100000000000023</v>
      </c>
      <c r="L79" s="29"/>
      <c r="AB79" s="3"/>
    </row>
    <row r="80" spans="1:40" x14ac:dyDescent="0.2">
      <c r="B80" s="3">
        <f>+F80</f>
        <v>440</v>
      </c>
      <c r="C80" s="27" t="s">
        <v>22</v>
      </c>
      <c r="D80" s="7">
        <v>80</v>
      </c>
      <c r="E80" s="7"/>
      <c r="F80" s="8">
        <f>+D80*$D$3</f>
        <v>440</v>
      </c>
      <c r="G80" s="6"/>
      <c r="H80" s="9">
        <v>367.2</v>
      </c>
      <c r="I80" s="6"/>
      <c r="J80" s="10">
        <f t="shared" ref="J80:J87" si="18">+F80-H80</f>
        <v>72.800000000000011</v>
      </c>
      <c r="L80" s="29"/>
      <c r="AB80" s="3"/>
    </row>
    <row r="81" spans="2:33" x14ac:dyDescent="0.2">
      <c r="C81" s="6" t="s">
        <v>9</v>
      </c>
      <c r="D81" s="7">
        <v>102</v>
      </c>
      <c r="E81" s="7"/>
      <c r="F81" s="8">
        <f>+D81*$D$3</f>
        <v>561</v>
      </c>
      <c r="G81" s="6"/>
      <c r="H81" s="9">
        <v>488.1</v>
      </c>
      <c r="I81" s="6"/>
      <c r="J81" s="10">
        <f t="shared" si="18"/>
        <v>72.899999999999977</v>
      </c>
      <c r="L81" s="29"/>
      <c r="AB81" s="3"/>
    </row>
    <row r="82" spans="2:33" x14ac:dyDescent="0.2">
      <c r="C82" s="11" t="s">
        <v>161</v>
      </c>
      <c r="D82" s="7">
        <v>71</v>
      </c>
      <c r="E82" s="7"/>
      <c r="F82" s="8">
        <f>+(D82*$D$3)</f>
        <v>390.5</v>
      </c>
      <c r="G82" s="6"/>
      <c r="H82" s="9">
        <v>315.7</v>
      </c>
      <c r="I82" s="6"/>
      <c r="J82" s="10">
        <f t="shared" si="18"/>
        <v>74.800000000000011</v>
      </c>
      <c r="L82" s="29"/>
      <c r="AB82" s="3"/>
    </row>
    <row r="83" spans="2:33" x14ac:dyDescent="0.2">
      <c r="C83" s="6" t="s">
        <v>15</v>
      </c>
      <c r="D83" s="7">
        <v>102</v>
      </c>
      <c r="E83" s="7"/>
      <c r="F83" s="8">
        <f>+D83*$D$3</f>
        <v>561</v>
      </c>
      <c r="G83" s="6"/>
      <c r="H83" s="9">
        <v>483.1</v>
      </c>
      <c r="I83" s="6"/>
      <c r="J83" s="10">
        <f t="shared" si="18"/>
        <v>77.899999999999977</v>
      </c>
      <c r="L83" s="29"/>
      <c r="AB83" s="3"/>
    </row>
    <row r="84" spans="2:33" x14ac:dyDescent="0.2">
      <c r="C84" s="6" t="s">
        <v>46</v>
      </c>
      <c r="D84" s="7">
        <v>80</v>
      </c>
      <c r="E84" s="7"/>
      <c r="F84" s="8">
        <f>+D84*$D$3</f>
        <v>440</v>
      </c>
      <c r="G84" s="6"/>
      <c r="H84" s="9">
        <v>354</v>
      </c>
      <c r="I84" s="6"/>
      <c r="J84" s="10">
        <f t="shared" si="18"/>
        <v>86</v>
      </c>
      <c r="L84" s="29"/>
      <c r="AB84" s="3"/>
    </row>
    <row r="85" spans="2:33" x14ac:dyDescent="0.2">
      <c r="C85" s="11" t="s">
        <v>160</v>
      </c>
      <c r="D85" s="7">
        <v>76</v>
      </c>
      <c r="E85" s="7"/>
      <c r="F85" s="8">
        <f>+(D85*$D$3)</f>
        <v>418</v>
      </c>
      <c r="G85" s="6"/>
      <c r="H85" s="9">
        <v>329.9</v>
      </c>
      <c r="I85" s="6"/>
      <c r="J85" s="10">
        <f t="shared" si="18"/>
        <v>88.100000000000023</v>
      </c>
      <c r="L85" s="29"/>
      <c r="AB85" s="3"/>
    </row>
    <row r="86" spans="2:33" x14ac:dyDescent="0.2">
      <c r="C86" s="6" t="s">
        <v>11</v>
      </c>
      <c r="D86" s="7">
        <v>98</v>
      </c>
      <c r="E86" s="7"/>
      <c r="F86" s="8">
        <f>+D86*$D$3</f>
        <v>539</v>
      </c>
      <c r="G86" s="6"/>
      <c r="H86" s="9">
        <v>441.7</v>
      </c>
      <c r="I86" s="6"/>
      <c r="J86" s="10">
        <f t="shared" si="18"/>
        <v>97.300000000000011</v>
      </c>
      <c r="L86" s="29"/>
      <c r="AB86" s="3"/>
    </row>
    <row r="87" spans="2:33" x14ac:dyDescent="0.2">
      <c r="C87" s="6" t="s">
        <v>63</v>
      </c>
      <c r="D87" s="7">
        <v>91</v>
      </c>
      <c r="E87" s="7">
        <v>30</v>
      </c>
      <c r="F87" s="8">
        <f>+(D87*$D$3)*0.7</f>
        <v>350.34999999999997</v>
      </c>
      <c r="G87" s="6"/>
      <c r="H87" s="9">
        <v>249.2</v>
      </c>
      <c r="I87" s="6"/>
      <c r="J87" s="10">
        <f t="shared" si="18"/>
        <v>101.14999999999998</v>
      </c>
      <c r="L87" s="29"/>
      <c r="AB87" s="3"/>
    </row>
    <row r="88" spans="2:33" x14ac:dyDescent="0.2">
      <c r="L88" s="29"/>
      <c r="AB88" s="3"/>
    </row>
    <row r="89" spans="2:33" x14ac:dyDescent="0.2">
      <c r="C89" s="16"/>
      <c r="D89" s="18"/>
      <c r="E89" s="18"/>
      <c r="F89" s="19"/>
      <c r="G89" s="16"/>
      <c r="H89" s="20"/>
      <c r="I89" s="16"/>
      <c r="J89" s="21"/>
      <c r="L89" s="29"/>
      <c r="AB89" s="3"/>
    </row>
    <row r="90" spans="2:33" x14ac:dyDescent="0.2">
      <c r="C90" s="16"/>
      <c r="D90" s="18"/>
      <c r="E90" s="18"/>
      <c r="F90" s="19"/>
      <c r="G90" s="16"/>
      <c r="H90" s="20"/>
      <c r="I90" s="16"/>
      <c r="J90" s="21"/>
      <c r="L90" s="29"/>
      <c r="AB90" s="3"/>
    </row>
    <row r="91" spans="2:33" x14ac:dyDescent="0.2">
      <c r="L91" s="29"/>
      <c r="AB91" s="3"/>
    </row>
    <row r="92" spans="2:33" x14ac:dyDescent="0.2">
      <c r="L92" s="29"/>
      <c r="AB92" s="3"/>
    </row>
    <row r="93" spans="2:33" x14ac:dyDescent="0.2">
      <c r="L93" s="29"/>
      <c r="V93" s="17"/>
      <c r="AB93" s="3"/>
    </row>
    <row r="94" spans="2:33" x14ac:dyDescent="0.2">
      <c r="B94">
        <v>123.9</v>
      </c>
      <c r="C94" t="s">
        <v>142</v>
      </c>
      <c r="L94" s="17">
        <v>123.9</v>
      </c>
      <c r="M94" t="s">
        <v>142</v>
      </c>
      <c r="V94" s="3">
        <v>123</v>
      </c>
      <c r="W94" t="s">
        <v>142</v>
      </c>
      <c r="AB94" s="3"/>
      <c r="AF94" s="17">
        <v>123</v>
      </c>
      <c r="AG94" t="s">
        <v>142</v>
      </c>
    </row>
    <row r="95" spans="2:33" x14ac:dyDescent="0.2">
      <c r="B95" s="3">
        <v>123.9</v>
      </c>
      <c r="C95" t="s">
        <v>142</v>
      </c>
      <c r="L95" s="29"/>
      <c r="V95" s="3">
        <v>123</v>
      </c>
      <c r="W95" t="s">
        <v>142</v>
      </c>
      <c r="AB95" s="3"/>
      <c r="AF95" s="3">
        <v>123</v>
      </c>
      <c r="AG95" t="s">
        <v>142</v>
      </c>
    </row>
    <row r="96" spans="2:33" x14ac:dyDescent="0.2">
      <c r="B96" s="3">
        <v>123.9</v>
      </c>
      <c r="C96" t="s">
        <v>142</v>
      </c>
      <c r="V96" s="3">
        <v>123</v>
      </c>
      <c r="W96" t="s">
        <v>142</v>
      </c>
      <c r="AB96" s="3"/>
    </row>
    <row r="97" spans="2:32" x14ac:dyDescent="0.2">
      <c r="AB97" s="3"/>
    </row>
    <row r="98" spans="2:32" x14ac:dyDescent="0.2">
      <c r="AB98" s="3"/>
    </row>
    <row r="99" spans="2:32" x14ac:dyDescent="0.2">
      <c r="B99" s="3">
        <f>+SUM(B5:B96)</f>
        <v>2380.3700000000003</v>
      </c>
      <c r="L99" s="3">
        <f>+SUM(L5:L94)</f>
        <v>1080.9000000000001</v>
      </c>
      <c r="V99" s="3">
        <f>+SUM(V5:V93)</f>
        <v>3686.95</v>
      </c>
      <c r="AB99" s="3"/>
      <c r="AF99" s="3">
        <f>+SUM(AF5:AF95)</f>
        <v>2773.09</v>
      </c>
    </row>
    <row r="100" spans="2:32" x14ac:dyDescent="0.2">
      <c r="AB100" s="3"/>
    </row>
    <row r="101" spans="2:32" x14ac:dyDescent="0.2">
      <c r="AB101" s="3"/>
    </row>
    <row r="102" spans="2:32" x14ac:dyDescent="0.2">
      <c r="B102" s="3">
        <f>+B99+L99+V99+AF99</f>
        <v>9921.3100000000013</v>
      </c>
      <c r="AB102" s="3"/>
    </row>
    <row r="103" spans="2:32" x14ac:dyDescent="0.2">
      <c r="AB103" s="3"/>
    </row>
    <row r="104" spans="2:32" x14ac:dyDescent="0.2">
      <c r="AB104" s="3"/>
    </row>
    <row r="105" spans="2:32" x14ac:dyDescent="0.2">
      <c r="AB105" s="3"/>
    </row>
    <row r="106" spans="2:32" x14ac:dyDescent="0.2">
      <c r="AB106" s="3"/>
    </row>
    <row r="107" spans="2:32" x14ac:dyDescent="0.2">
      <c r="AB107" s="3"/>
    </row>
    <row r="108" spans="2:32" x14ac:dyDescent="0.2">
      <c r="AB108" s="3"/>
    </row>
    <row r="109" spans="2:32" x14ac:dyDescent="0.2">
      <c r="AB109" s="3"/>
    </row>
    <row r="110" spans="2:32" x14ac:dyDescent="0.2">
      <c r="AB110" s="3"/>
    </row>
    <row r="111" spans="2:32" x14ac:dyDescent="0.2">
      <c r="AB111" s="3"/>
    </row>
    <row r="112" spans="2:32" x14ac:dyDescent="0.2">
      <c r="AB112" s="3"/>
    </row>
    <row r="113" spans="28:28" x14ac:dyDescent="0.2">
      <c r="AB113" s="3"/>
    </row>
    <row r="114" spans="28:28" x14ac:dyDescent="0.2">
      <c r="AB114" s="3"/>
    </row>
    <row r="115" spans="28:28" x14ac:dyDescent="0.2">
      <c r="AB115" s="3"/>
    </row>
    <row r="116" spans="28:28" x14ac:dyDescent="0.2">
      <c r="AB116" s="3"/>
    </row>
    <row r="117" spans="28:28" x14ac:dyDescent="0.2">
      <c r="AB117" s="3"/>
    </row>
    <row r="118" spans="28:28" x14ac:dyDescent="0.2">
      <c r="AB118" s="3"/>
    </row>
    <row r="119" spans="28:28" x14ac:dyDescent="0.2">
      <c r="AB119" s="3"/>
    </row>
    <row r="120" spans="28:28" x14ac:dyDescent="0.2">
      <c r="AB120" s="3"/>
    </row>
    <row r="121" spans="28:28" x14ac:dyDescent="0.2">
      <c r="AB121" s="3"/>
    </row>
    <row r="122" spans="28:28" x14ac:dyDescent="0.2">
      <c r="AB122" s="3"/>
    </row>
    <row r="123" spans="28:28" x14ac:dyDescent="0.2">
      <c r="AB123" s="3"/>
    </row>
    <row r="124" spans="28:28" x14ac:dyDescent="0.2">
      <c r="AB124" s="3"/>
    </row>
    <row r="125" spans="28:28" x14ac:dyDescent="0.2">
      <c r="AB125" s="3"/>
    </row>
    <row r="126" spans="28:28" x14ac:dyDescent="0.2">
      <c r="AB126" s="3"/>
    </row>
    <row r="127" spans="28:28" x14ac:dyDescent="0.2">
      <c r="AB127" s="3"/>
    </row>
    <row r="128" spans="28:28" x14ac:dyDescent="0.2">
      <c r="AB128" s="3"/>
    </row>
    <row r="129" spans="28:28" x14ac:dyDescent="0.2">
      <c r="AB129" s="3"/>
    </row>
    <row r="130" spans="28:28" x14ac:dyDescent="0.2">
      <c r="AB130" s="3"/>
    </row>
    <row r="131" spans="28:28" x14ac:dyDescent="0.2">
      <c r="AB131" s="3"/>
    </row>
    <row r="132" spans="28:28" x14ac:dyDescent="0.2">
      <c r="AB132" s="3"/>
    </row>
    <row r="133" spans="28:28" x14ac:dyDescent="0.2">
      <c r="AB133" s="3"/>
    </row>
    <row r="134" spans="28:28" x14ac:dyDescent="0.2">
      <c r="AB134" s="3"/>
    </row>
    <row r="135" spans="28:28" x14ac:dyDescent="0.2">
      <c r="AB135" s="3"/>
    </row>
    <row r="136" spans="28:28" x14ac:dyDescent="0.2">
      <c r="AB136" s="3"/>
    </row>
    <row r="137" spans="28:28" x14ac:dyDescent="0.2">
      <c r="AB137" s="3"/>
    </row>
    <row r="138" spans="28:28" x14ac:dyDescent="0.2">
      <c r="AB138" s="3"/>
    </row>
    <row r="139" spans="28:28" x14ac:dyDescent="0.2">
      <c r="AB139" s="3"/>
    </row>
    <row r="140" spans="28:28" x14ac:dyDescent="0.2">
      <c r="AB140" s="3"/>
    </row>
    <row r="141" spans="28:28" x14ac:dyDescent="0.2">
      <c r="AB141" s="3"/>
    </row>
    <row r="142" spans="28:28" x14ac:dyDescent="0.2">
      <c r="AB142" s="3"/>
    </row>
    <row r="143" spans="28:28" x14ac:dyDescent="0.2">
      <c r="AB143" s="3"/>
    </row>
    <row r="144" spans="28:28" x14ac:dyDescent="0.2">
      <c r="AB144" s="3"/>
    </row>
    <row r="145" spans="28:28" x14ac:dyDescent="0.2">
      <c r="AB145" s="3"/>
    </row>
    <row r="146" spans="28:28" x14ac:dyDescent="0.2">
      <c r="AB146" s="3"/>
    </row>
    <row r="147" spans="28:28" x14ac:dyDescent="0.2">
      <c r="AB147" s="3"/>
    </row>
    <row r="148" spans="28:28" x14ac:dyDescent="0.2">
      <c r="AB148" s="3"/>
    </row>
    <row r="149" spans="28:28" x14ac:dyDescent="0.2">
      <c r="AB149" s="3"/>
    </row>
    <row r="150" spans="28:28" x14ac:dyDescent="0.2">
      <c r="AB150" s="3"/>
    </row>
    <row r="151" spans="28:28" x14ac:dyDescent="0.2">
      <c r="AB151" s="3"/>
    </row>
    <row r="152" spans="28:28" x14ac:dyDescent="0.2">
      <c r="AB152" s="3"/>
    </row>
    <row r="153" spans="28:28" x14ac:dyDescent="0.2">
      <c r="AB153" s="3"/>
    </row>
    <row r="154" spans="28:28" x14ac:dyDescent="0.2">
      <c r="AB154" s="3"/>
    </row>
    <row r="155" spans="28:28" x14ac:dyDescent="0.2">
      <c r="AB155" s="3"/>
    </row>
    <row r="156" spans="28:28" x14ac:dyDescent="0.2">
      <c r="AB156" s="3"/>
    </row>
    <row r="157" spans="28:28" x14ac:dyDescent="0.2">
      <c r="AB157" s="3"/>
    </row>
    <row r="158" spans="28:28" x14ac:dyDescent="0.2">
      <c r="AB158" s="3"/>
    </row>
    <row r="159" spans="28:28" x14ac:dyDescent="0.2">
      <c r="AB159" s="3"/>
    </row>
    <row r="160" spans="28:28" x14ac:dyDescent="0.2">
      <c r="AB160" s="3"/>
    </row>
    <row r="161" spans="28:28" x14ac:dyDescent="0.2">
      <c r="AB161" s="3"/>
    </row>
    <row r="162" spans="28:28" x14ac:dyDescent="0.2">
      <c r="AB162" s="3"/>
    </row>
    <row r="163" spans="28:28" x14ac:dyDescent="0.2">
      <c r="AB163" s="3"/>
    </row>
    <row r="164" spans="28:28" x14ac:dyDescent="0.2">
      <c r="AB164" s="3"/>
    </row>
    <row r="165" spans="28:28" x14ac:dyDescent="0.2">
      <c r="AB165" s="3"/>
    </row>
    <row r="166" spans="28:28" x14ac:dyDescent="0.2">
      <c r="AB166" s="3"/>
    </row>
    <row r="167" spans="28:28" x14ac:dyDescent="0.2">
      <c r="AB167" s="3"/>
    </row>
    <row r="168" spans="28:28" x14ac:dyDescent="0.2">
      <c r="AB168" s="3"/>
    </row>
    <row r="169" spans="28:28" x14ac:dyDescent="0.2">
      <c r="AB169" s="3"/>
    </row>
    <row r="170" spans="28:28" x14ac:dyDescent="0.2">
      <c r="AB170" s="3"/>
    </row>
  </sheetData>
  <sortState ref="AF5:AN76">
    <sortCondition ref="AJ5:AJ76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Ben Motteram</cp:lastModifiedBy>
  <cp:lastPrinted>2020-10-12T05:31:48Z</cp:lastPrinted>
  <dcterms:created xsi:type="dcterms:W3CDTF">2020-09-16T06:09:00Z</dcterms:created>
  <dcterms:modified xsi:type="dcterms:W3CDTF">2020-10-21T01:03:38Z</dcterms:modified>
</cp:coreProperties>
</file>